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C3743F40-C8BB-4E6B-B5C4-1F4C26B22E3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Hidden_1!$A$1:$A$10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R81" i="1" l="1"/>
  <c r="BQ81" i="1"/>
  <c r="BL81" i="1"/>
  <c r="BK81" i="1"/>
  <c r="BI81" i="1"/>
  <c r="BH81" i="1"/>
  <c r="BR80" i="1"/>
  <c r="BL80" i="1"/>
  <c r="BI80" i="1"/>
  <c r="M80" i="1"/>
  <c r="BQ80" i="1" s="1"/>
  <c r="BR79" i="1"/>
  <c r="BL79" i="1"/>
  <c r="BK79" i="1"/>
  <c r="BI79" i="1"/>
  <c r="M79" i="1"/>
  <c r="BQ79" i="1" s="1"/>
  <c r="BR78" i="1"/>
  <c r="BL78" i="1"/>
  <c r="BI78" i="1"/>
  <c r="M78" i="1"/>
  <c r="BK78" i="1" s="1"/>
  <c r="N77" i="1"/>
  <c r="BL77" i="1" s="1"/>
  <c r="M77" i="1"/>
  <c r="BK77" i="1" s="1"/>
  <c r="BR76" i="1"/>
  <c r="BL76" i="1"/>
  <c r="BI76" i="1"/>
  <c r="M76" i="1"/>
  <c r="N75" i="1"/>
  <c r="BL75" i="1" s="1"/>
  <c r="M75" i="1"/>
  <c r="BK75" i="1" s="1"/>
  <c r="BR74" i="1"/>
  <c r="BL74" i="1"/>
  <c r="BI74" i="1"/>
  <c r="M74" i="1"/>
  <c r="BQ74" i="1" s="1"/>
  <c r="BR73" i="1"/>
  <c r="BL73" i="1"/>
  <c r="BK73" i="1"/>
  <c r="BI73" i="1"/>
  <c r="M73" i="1"/>
  <c r="BQ73" i="1" s="1"/>
  <c r="BQ72" i="1"/>
  <c r="N72" i="1"/>
  <c r="BL72" i="1" s="1"/>
  <c r="M72" i="1"/>
  <c r="BK72" i="1" s="1"/>
  <c r="BQ71" i="1"/>
  <c r="N71" i="1"/>
  <c r="BL71" i="1" s="1"/>
  <c r="M71" i="1"/>
  <c r="BK71" i="1" s="1"/>
  <c r="BQ70" i="1"/>
  <c r="N70" i="1"/>
  <c r="BL70" i="1" s="1"/>
  <c r="M70" i="1"/>
  <c r="BK70" i="1" s="1"/>
  <c r="BQ69" i="1"/>
  <c r="N69" i="1"/>
  <c r="BL69" i="1" s="1"/>
  <c r="M69" i="1"/>
  <c r="BK69" i="1" s="1"/>
  <c r="BR68" i="1"/>
  <c r="BL68" i="1"/>
  <c r="BI68" i="1"/>
  <c r="M68" i="1"/>
  <c r="BK68" i="1" s="1"/>
  <c r="BR67" i="1"/>
  <c r="BL67" i="1"/>
  <c r="BI67" i="1"/>
  <c r="M67" i="1"/>
  <c r="BR66" i="1"/>
  <c r="BL66" i="1"/>
  <c r="BI66" i="1"/>
  <c r="M66" i="1"/>
  <c r="BQ66" i="1" s="1"/>
  <c r="BI65" i="1"/>
  <c r="N65" i="1"/>
  <c r="BL65" i="1" s="1"/>
  <c r="M65" i="1"/>
  <c r="BK65" i="1" s="1"/>
  <c r="N64" i="1"/>
  <c r="BL64" i="1" s="1"/>
  <c r="M64" i="1"/>
  <c r="BK64" i="1" s="1"/>
  <c r="BH63" i="1"/>
  <c r="N63" i="1"/>
  <c r="BL63" i="1" s="1"/>
  <c r="M63" i="1"/>
  <c r="BK63" i="1" s="1"/>
  <c r="N62" i="1"/>
  <c r="BL62" i="1" s="1"/>
  <c r="M62" i="1"/>
  <c r="BK62" i="1" s="1"/>
  <c r="BI61" i="1"/>
  <c r="N61" i="1"/>
  <c r="BL61" i="1" s="1"/>
  <c r="M61" i="1"/>
  <c r="BK61" i="1" s="1"/>
  <c r="BH60" i="1"/>
  <c r="N60" i="1"/>
  <c r="BL60" i="1" s="1"/>
  <c r="M60" i="1"/>
  <c r="BK60" i="1" s="1"/>
  <c r="N59" i="1"/>
  <c r="BL59" i="1" s="1"/>
  <c r="M59" i="1"/>
  <c r="BK59" i="1" s="1"/>
  <c r="BR58" i="1"/>
  <c r="BL58" i="1"/>
  <c r="BI58" i="1"/>
  <c r="BH58" i="1"/>
  <c r="M58" i="1"/>
  <c r="BK58" i="1" s="1"/>
  <c r="BR57" i="1"/>
  <c r="BL57" i="1"/>
  <c r="BI57" i="1"/>
  <c r="M57" i="1"/>
  <c r="BK57" i="1" s="1"/>
  <c r="BR56" i="1"/>
  <c r="BL56" i="1"/>
  <c r="BI56" i="1"/>
  <c r="M56" i="1"/>
  <c r="BR55" i="1"/>
  <c r="BL55" i="1"/>
  <c r="BI55" i="1"/>
  <c r="M55" i="1"/>
  <c r="BQ55" i="1" s="1"/>
  <c r="BR54" i="1"/>
  <c r="BL54" i="1"/>
  <c r="BI54" i="1"/>
  <c r="M54" i="1"/>
  <c r="BK54" i="1" s="1"/>
  <c r="BR53" i="1"/>
  <c r="BL53" i="1"/>
  <c r="BI53" i="1"/>
  <c r="M53" i="1"/>
  <c r="BK53" i="1" s="1"/>
  <c r="BR52" i="1"/>
  <c r="BL52" i="1"/>
  <c r="BI52" i="1"/>
  <c r="M52" i="1"/>
  <c r="BR51" i="1"/>
  <c r="BL51" i="1"/>
  <c r="BI51" i="1"/>
  <c r="M51" i="1"/>
  <c r="BQ51" i="1" s="1"/>
  <c r="BR50" i="1"/>
  <c r="BL50" i="1"/>
  <c r="BI50" i="1"/>
  <c r="M50" i="1"/>
  <c r="BK50" i="1" s="1"/>
  <c r="BR49" i="1"/>
  <c r="BL49" i="1"/>
  <c r="BI49" i="1"/>
  <c r="BH49" i="1"/>
  <c r="M49" i="1"/>
  <c r="BK49" i="1" s="1"/>
  <c r="N48" i="1"/>
  <c r="BL48" i="1" s="1"/>
  <c r="M48" i="1"/>
  <c r="BK48" i="1" s="1"/>
  <c r="N47" i="1"/>
  <c r="BL47" i="1" s="1"/>
  <c r="M47" i="1"/>
  <c r="BK47" i="1" s="1"/>
  <c r="N46" i="1"/>
  <c r="BL46" i="1" s="1"/>
  <c r="M46" i="1"/>
  <c r="BK46" i="1" s="1"/>
  <c r="BR45" i="1"/>
  <c r="BL45" i="1"/>
  <c r="BI45" i="1"/>
  <c r="M45" i="1"/>
  <c r="N44" i="1"/>
  <c r="BL44" i="1" s="1"/>
  <c r="M44" i="1"/>
  <c r="BK44" i="1" s="1"/>
  <c r="BR43" i="1"/>
  <c r="BL43" i="1"/>
  <c r="BI43" i="1"/>
  <c r="M43" i="1"/>
  <c r="BQ43" i="1" s="1"/>
  <c r="BR42" i="1"/>
  <c r="BL42" i="1"/>
  <c r="BI42" i="1"/>
  <c r="M42" i="1"/>
  <c r="BK42" i="1" s="1"/>
  <c r="BR41" i="1"/>
  <c r="BL41" i="1"/>
  <c r="BI41" i="1"/>
  <c r="M41" i="1"/>
  <c r="BK41" i="1" s="1"/>
  <c r="BR40" i="1"/>
  <c r="BL40" i="1"/>
  <c r="BI40" i="1"/>
  <c r="M40" i="1"/>
  <c r="N39" i="1"/>
  <c r="BL39" i="1" s="1"/>
  <c r="M39" i="1"/>
  <c r="BK39" i="1" s="1"/>
  <c r="BR38" i="1"/>
  <c r="BL38" i="1"/>
  <c r="BI38" i="1"/>
  <c r="M38" i="1"/>
  <c r="BQ38" i="1" s="1"/>
  <c r="BR37" i="1"/>
  <c r="BL37" i="1"/>
  <c r="BI37" i="1"/>
  <c r="BH37" i="1"/>
  <c r="M37" i="1"/>
  <c r="BK37" i="1" s="1"/>
  <c r="BR36" i="1"/>
  <c r="BL36" i="1"/>
  <c r="BI36" i="1"/>
  <c r="M36" i="1"/>
  <c r="BK36" i="1" s="1"/>
  <c r="N35" i="1"/>
  <c r="BL35" i="1" s="1"/>
  <c r="M35" i="1"/>
  <c r="N34" i="1"/>
  <c r="M34" i="1"/>
  <c r="BK34" i="1" s="1"/>
  <c r="N33" i="1"/>
  <c r="M33" i="1"/>
  <c r="BK33" i="1" s="1"/>
  <c r="BR32" i="1"/>
  <c r="BL32" i="1"/>
  <c r="BI32" i="1"/>
  <c r="M32" i="1"/>
  <c r="BK32" i="1" s="1"/>
  <c r="N31" i="1"/>
  <c r="BL31" i="1" s="1"/>
  <c r="M31" i="1"/>
  <c r="BK31" i="1" s="1"/>
  <c r="N30" i="1"/>
  <c r="BL30" i="1" s="1"/>
  <c r="M30" i="1"/>
  <c r="N29" i="1"/>
  <c r="BL29" i="1" s="1"/>
  <c r="M29" i="1"/>
  <c r="BK29" i="1" s="1"/>
  <c r="N28" i="1"/>
  <c r="BL28" i="1" s="1"/>
  <c r="M28" i="1"/>
  <c r="BK28" i="1" s="1"/>
  <c r="N27" i="1"/>
  <c r="BL27" i="1" s="1"/>
  <c r="M27" i="1"/>
  <c r="BK27" i="1" s="1"/>
  <c r="N26" i="1"/>
  <c r="BL26" i="1" s="1"/>
  <c r="M26" i="1"/>
  <c r="N25" i="1"/>
  <c r="BL25" i="1" s="1"/>
  <c r="M25" i="1"/>
  <c r="BK25" i="1" s="1"/>
  <c r="BR24" i="1"/>
  <c r="BL24" i="1"/>
  <c r="BI24" i="1"/>
  <c r="M24" i="1"/>
  <c r="BQ24" i="1" s="1"/>
  <c r="BR23" i="1"/>
  <c r="BL23" i="1"/>
  <c r="BI23" i="1"/>
  <c r="M23" i="1"/>
  <c r="BK23" i="1" s="1"/>
  <c r="BR22" i="1"/>
  <c r="BL22" i="1"/>
  <c r="BI22" i="1"/>
  <c r="M22" i="1"/>
  <c r="BK22" i="1" s="1"/>
  <c r="N21" i="1"/>
  <c r="BL21" i="1" s="1"/>
  <c r="M21" i="1"/>
  <c r="BK21" i="1" s="1"/>
  <c r="N20" i="1"/>
  <c r="BL20" i="1" s="1"/>
  <c r="M20" i="1"/>
  <c r="BK20" i="1" s="1"/>
  <c r="N19" i="1"/>
  <c r="BL19" i="1" s="1"/>
  <c r="M19" i="1"/>
  <c r="BK19" i="1" s="1"/>
  <c r="BR18" i="1"/>
  <c r="BL18" i="1"/>
  <c r="BI18" i="1"/>
  <c r="M18" i="1"/>
  <c r="BK18" i="1" s="1"/>
  <c r="BR17" i="1"/>
  <c r="BL17" i="1"/>
  <c r="BI17" i="1"/>
  <c r="M17" i="1"/>
  <c r="BQ17" i="1" s="1"/>
  <c r="BR16" i="1"/>
  <c r="BL16" i="1"/>
  <c r="BI16" i="1"/>
  <c r="M16" i="1"/>
  <c r="BK16" i="1" s="1"/>
  <c r="N15" i="1"/>
  <c r="BL15" i="1" s="1"/>
  <c r="M15" i="1"/>
  <c r="BK15" i="1" s="1"/>
  <c r="N14" i="1"/>
  <c r="BL14" i="1" s="1"/>
  <c r="M14" i="1"/>
  <c r="BK14" i="1" s="1"/>
  <c r="BQ13" i="1"/>
  <c r="N13" i="1"/>
  <c r="M13" i="1"/>
  <c r="BK13" i="1" s="1"/>
  <c r="BQ12" i="1"/>
  <c r="N12" i="1"/>
  <c r="BL12" i="1" s="1"/>
  <c r="M12" i="1"/>
  <c r="BK12" i="1" s="1"/>
  <c r="N11" i="1"/>
  <c r="BL11" i="1" s="1"/>
  <c r="M11" i="1"/>
  <c r="BK11" i="1" s="1"/>
  <c r="N10" i="1"/>
  <c r="BL10" i="1" s="1"/>
  <c r="M10" i="1"/>
  <c r="BK10" i="1" s="1"/>
  <c r="BQ9" i="1"/>
  <c r="N9" i="1"/>
  <c r="BL9" i="1" s="1"/>
  <c r="M9" i="1"/>
  <c r="BK9" i="1" s="1"/>
  <c r="N8" i="1"/>
  <c r="BR8" i="1" s="1"/>
  <c r="M8" i="1"/>
  <c r="BK8" i="1" s="1"/>
  <c r="BH23" i="1" l="1"/>
  <c r="BH50" i="1"/>
  <c r="BH11" i="1"/>
  <c r="BH16" i="1"/>
  <c r="BI26" i="1"/>
  <c r="BR27" i="1"/>
  <c r="BK38" i="1"/>
  <c r="BI59" i="1"/>
  <c r="BI63" i="1"/>
  <c r="BH73" i="1"/>
  <c r="BI75" i="1"/>
  <c r="BH79" i="1"/>
  <c r="BI27" i="1"/>
  <c r="BI25" i="1"/>
  <c r="BH36" i="1"/>
  <c r="BI39" i="1"/>
  <c r="BK51" i="1"/>
  <c r="BH57" i="1"/>
  <c r="BH65" i="1"/>
  <c r="BH69" i="1"/>
  <c r="BH70" i="1"/>
  <c r="BH71" i="1"/>
  <c r="BH72" i="1"/>
  <c r="BR65" i="1"/>
  <c r="BQ15" i="1"/>
  <c r="BQ11" i="1"/>
  <c r="BH15" i="1"/>
  <c r="BR28" i="1"/>
  <c r="BR29" i="1"/>
  <c r="BR30" i="1"/>
  <c r="BQ42" i="1"/>
  <c r="BK43" i="1"/>
  <c r="BQ54" i="1"/>
  <c r="BK55" i="1"/>
  <c r="BR59" i="1"/>
  <c r="BI60" i="1"/>
  <c r="BR61" i="1"/>
  <c r="BI62" i="1"/>
  <c r="BR63" i="1"/>
  <c r="BI64" i="1"/>
  <c r="BQ14" i="1"/>
  <c r="BH22" i="1"/>
  <c r="BQ23" i="1"/>
  <c r="BK24" i="1"/>
  <c r="BR31" i="1"/>
  <c r="BQ36" i="1"/>
  <c r="BR39" i="1"/>
  <c r="BH42" i="1"/>
  <c r="BI44" i="1"/>
  <c r="BQ49" i="1"/>
  <c r="BH54" i="1"/>
  <c r="BQ58" i="1"/>
  <c r="BH59" i="1"/>
  <c r="BQ60" i="1"/>
  <c r="BH61" i="1"/>
  <c r="BQ62" i="1"/>
  <c r="BQ64" i="1"/>
  <c r="BK74" i="1"/>
  <c r="BK80" i="1"/>
  <c r="BQ78" i="1"/>
  <c r="BQ41" i="1"/>
  <c r="BQ53" i="1"/>
  <c r="BR60" i="1"/>
  <c r="BR62" i="1"/>
  <c r="BR64" i="1"/>
  <c r="BQ68" i="1"/>
  <c r="BH9" i="1"/>
  <c r="BH12" i="1"/>
  <c r="BH13" i="1"/>
  <c r="BH14" i="1"/>
  <c r="BQ16" i="1"/>
  <c r="BK17" i="1"/>
  <c r="BR25" i="1"/>
  <c r="BR26" i="1"/>
  <c r="BI28" i="1"/>
  <c r="BI29" i="1"/>
  <c r="BI30" i="1"/>
  <c r="BI31" i="1"/>
  <c r="BQ37" i="1"/>
  <c r="BH41" i="1"/>
  <c r="BR44" i="1"/>
  <c r="BQ50" i="1"/>
  <c r="BH53" i="1"/>
  <c r="BQ57" i="1"/>
  <c r="BQ59" i="1"/>
  <c r="BQ61" i="1"/>
  <c r="BH62" i="1"/>
  <c r="BQ63" i="1"/>
  <c r="BH64" i="1"/>
  <c r="BQ65" i="1"/>
  <c r="BK66" i="1"/>
  <c r="BH68" i="1"/>
  <c r="BR75" i="1"/>
  <c r="BH78" i="1"/>
  <c r="BQ10" i="1"/>
  <c r="BR13" i="1"/>
  <c r="BI13" i="1"/>
  <c r="BQ26" i="1"/>
  <c r="BH26" i="1"/>
  <c r="BQ30" i="1"/>
  <c r="BH30" i="1"/>
  <c r="BR34" i="1"/>
  <c r="BI34" i="1"/>
  <c r="BK52" i="1"/>
  <c r="BQ52" i="1"/>
  <c r="BH52" i="1"/>
  <c r="BK67" i="1"/>
  <c r="BQ67" i="1"/>
  <c r="BH67" i="1"/>
  <c r="BH8" i="1"/>
  <c r="BQ8" i="1"/>
  <c r="BR10" i="1"/>
  <c r="BI10" i="1"/>
  <c r="BR14" i="1"/>
  <c r="BI14" i="1"/>
  <c r="BQ18" i="1"/>
  <c r="BH18" i="1"/>
  <c r="BQ27" i="1"/>
  <c r="BH27" i="1"/>
  <c r="BQ31" i="1"/>
  <c r="BH31" i="1"/>
  <c r="BQ44" i="1"/>
  <c r="BH44" i="1"/>
  <c r="BR48" i="1"/>
  <c r="BI48" i="1"/>
  <c r="BK56" i="1"/>
  <c r="BQ56" i="1"/>
  <c r="BH56" i="1"/>
  <c r="BR33" i="1"/>
  <c r="BI33" i="1"/>
  <c r="BR77" i="1"/>
  <c r="BI77" i="1"/>
  <c r="BI8" i="1"/>
  <c r="BH10" i="1"/>
  <c r="BR11" i="1"/>
  <c r="BI11" i="1"/>
  <c r="BL13" i="1"/>
  <c r="BR15" i="1"/>
  <c r="BI15" i="1"/>
  <c r="BQ19" i="1"/>
  <c r="BH19" i="1"/>
  <c r="BQ20" i="1"/>
  <c r="BH20" i="1"/>
  <c r="BQ21" i="1"/>
  <c r="BH21" i="1"/>
  <c r="BQ22" i="1"/>
  <c r="BQ28" i="1"/>
  <c r="BH28" i="1"/>
  <c r="BQ32" i="1"/>
  <c r="BH32" i="1"/>
  <c r="BL33" i="1"/>
  <c r="BL34" i="1"/>
  <c r="BK45" i="1"/>
  <c r="BQ45" i="1"/>
  <c r="BH45" i="1"/>
  <c r="BR47" i="1"/>
  <c r="BI47" i="1"/>
  <c r="BQ75" i="1"/>
  <c r="BH75" i="1"/>
  <c r="BL8" i="1"/>
  <c r="BR35" i="1"/>
  <c r="BI35" i="1"/>
  <c r="BK40" i="1"/>
  <c r="BQ40" i="1"/>
  <c r="BH40" i="1"/>
  <c r="BR9" i="1"/>
  <c r="BI9" i="1"/>
  <c r="BR12" i="1"/>
  <c r="BI12" i="1"/>
  <c r="BR19" i="1"/>
  <c r="BI19" i="1"/>
  <c r="BR20" i="1"/>
  <c r="BI20" i="1"/>
  <c r="BR21" i="1"/>
  <c r="BI21" i="1"/>
  <c r="BQ25" i="1"/>
  <c r="BH25" i="1"/>
  <c r="BK26" i="1"/>
  <c r="BQ29" i="1"/>
  <c r="BH29" i="1"/>
  <c r="BK30" i="1"/>
  <c r="BQ33" i="1"/>
  <c r="BH33" i="1"/>
  <c r="BQ34" i="1"/>
  <c r="BH34" i="1"/>
  <c r="BK35" i="1"/>
  <c r="BQ35" i="1"/>
  <c r="BH35" i="1"/>
  <c r="BQ39" i="1"/>
  <c r="BH39" i="1"/>
  <c r="BR46" i="1"/>
  <c r="BI46" i="1"/>
  <c r="BK76" i="1"/>
  <c r="BQ76" i="1"/>
  <c r="BH76" i="1"/>
  <c r="BH46" i="1"/>
  <c r="BQ46" i="1"/>
  <c r="BH47" i="1"/>
  <c r="BQ47" i="1"/>
  <c r="BH48" i="1"/>
  <c r="BQ48" i="1"/>
  <c r="BI69" i="1"/>
  <c r="BR69" i="1"/>
  <c r="BI70" i="1"/>
  <c r="BR70" i="1"/>
  <c r="BI71" i="1"/>
  <c r="BR71" i="1"/>
  <c r="BI72" i="1"/>
  <c r="BR72" i="1"/>
  <c r="BH77" i="1"/>
  <c r="BQ77" i="1"/>
  <c r="BH17" i="1"/>
  <c r="BH24" i="1"/>
  <c r="BH38" i="1"/>
  <c r="BH43" i="1"/>
  <c r="BH51" i="1"/>
  <c r="BH55" i="1"/>
  <c r="BH66" i="1"/>
  <c r="BH74" i="1"/>
  <c r="BH80" i="1"/>
</calcChain>
</file>

<file path=xl/sharedStrings.xml><?xml version="1.0" encoding="utf-8"?>
<sst xmlns="http://schemas.openxmlformats.org/spreadsheetml/2006/main" count="2961" uniqueCount="428">
  <si>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</si>
  <si>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</si>
  <si>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</si>
  <si>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</si>
  <si>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</si>
  <si>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</si>
  <si>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</si>
  <si>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</si>
  <si>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</si>
  <si>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</si>
  <si>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</si>
  <si>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</si>
  <si>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</si>
  <si>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</si>
  <si>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</si>
  <si>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</si>
  <si>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</si>
  <si>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</si>
  <si>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</si>
  <si>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</si>
  <si>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</si>
  <si>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</si>
  <si>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</si>
  <si>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</si>
  <si>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</si>
  <si>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</si>
  <si>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</si>
  <si>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</si>
  <si>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</si>
  <si>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</si>
  <si>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</si>
  <si>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</si>
  <si>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</si>
  <si>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</si>
  <si>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</si>
  <si>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</si>
  <si>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</si>
  <si>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</si>
  <si>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</si>
  <si>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</si>
  <si>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</si>
  <si>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</si>
  <si>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</si>
  <si>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</si>
  <si>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</si>
  <si>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</si>
  <si>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</si>
  <si>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</si>
  <si>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</si>
  <si>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</si>
  <si>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</si>
  <si>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</si>
  <si>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</si>
  <si>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</si>
  <si>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</si>
  <si>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</si>
  <si>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</si>
  <si>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</si>
  <si>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</si>
  <si>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</si>
  <si>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</si>
  <si>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</si>
  <si>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</si>
  <si>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</si>
  <si>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</si>
  <si>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</si>
  <si>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</si>
  <si>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</si>
  <si>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</si>
  <si>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</si>
  <si>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</si>
  <si>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</si>
  <si>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</si>
  <si>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</si>
  <si>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</si>
  <si>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</si>
  <si>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</si>
  <si>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</si>
  <si>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</si>
  <si>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</si>
  <si>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</si>
  <si>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</si>
  <si>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</si>
  <si>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</si>
  <si>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</si>
  <si>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</si>
  <si>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</si>
  <si>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</si>
  <si>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</si>
  <si>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</si>
  <si>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</si>
  <si>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</si>
  <si>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</si>
  <si>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</si>
  <si>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</si>
  <si>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</si>
  <si>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</si>
  <si>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</si>
  <si>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</si>
  <si>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</si>
  <si>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</si>
  <si>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</si>
  <si>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</si>
  <si>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</si>
  <si>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</si>
  <si>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</si>
  <si>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</si>
  <si>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</si>
  <si>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</si>
  <si>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</si>
  <si>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</si>
  <si>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</si>
  <si>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</si>
  <si>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</si>
  <si>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</si>
  <si>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</si>
  <si>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</si>
  <si>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</si>
  <si>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</si>
  <si>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</si>
  <si>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</si>
  <si>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</si>
  <si>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</si>
  <si>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</si>
  <si>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</si>
  <si>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</si>
  <si>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</si>
  <si>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</si>
  <si>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</si>
  <si>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</si>
  <si>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</si>
  <si>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</si>
  <si>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</si>
  <si>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</si>
  <si>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</si>
  <si>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</si>
  <si>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</si>
  <si>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</si>
  <si>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</si>
  <si>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</si>
  <si>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</si>
  <si>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</si>
  <si>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</si>
  <si>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</si>
  <si>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</si>
  <si>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</si>
  <si>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</si>
  <si>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</si>
  <si>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</si>
  <si>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</si>
  <si>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</si>
  <si>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</si>
  <si>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</si>
  <si>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</si>
  <si>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</si>
  <si>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</si>
  <si>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</si>
  <si>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</si>
  <si>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</si>
  <si>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</si>
  <si>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</si>
  <si>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</si>
  <si>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</si>
  <si>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</si>
  <si>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</si>
  <si>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</si>
  <si>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</si>
  <si>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</si>
  <si>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</si>
  <si>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</si>
  <si>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</si>
  <si>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</si>
  <si>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</si>
  <si>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</si>
  <si>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</si>
  <si>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</si>
  <si>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</si>
  <si>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</si>
  <si>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</si>
  <si>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</si>
  <si>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</si>
  <si>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</si>
  <si>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</si>
  <si>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</si>
  <si>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</si>
  <si>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</si>
  <si>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</si>
  <si>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</si>
  <si>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</si>
  <si>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</si>
  <si>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</si>
  <si>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</si>
  <si>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</si>
  <si>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</si>
  <si>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</si>
  <si>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</si>
  <si>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</si>
  <si>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</si>
  <si>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</si>
  <si>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</si>
  <si>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</si>
  <si>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</si>
  <si>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</si>
  <si>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</si>
  <si>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</si>
  <si>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</si>
  <si>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</si>
  <si>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</si>
  <si>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</si>
  <si>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</si>
  <si>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</si>
  <si>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</si>
  <si>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</si>
  <si>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</si>
  <si>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</si>
  <si>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PRESIDENTA MUNICIPAL</t>
  </si>
  <si>
    <t>FANNY ALEJANDRA</t>
  </si>
  <si>
    <t>MUÑOZ</t>
  </si>
  <si>
    <t>ALFONSO</t>
  </si>
  <si>
    <t>Mujer</t>
  </si>
  <si>
    <t>PESOS</t>
  </si>
  <si>
    <t>NO APLICA</t>
  </si>
  <si>
    <t>ANUAL</t>
  </si>
  <si>
    <t>TESORERIA</t>
  </si>
  <si>
    <t>CONTRALOR INTERNO</t>
  </si>
  <si>
    <t>ALFONSO EDUARDO</t>
  </si>
  <si>
    <t>MAGALLAN</t>
  </si>
  <si>
    <t>AMORES</t>
  </si>
  <si>
    <t>Hombre</t>
  </si>
  <si>
    <t>SINDICO MUNICIPAL</t>
  </si>
  <si>
    <t>FELIX</t>
  </si>
  <si>
    <t>HERNANDEZ</t>
  </si>
  <si>
    <t xml:space="preserve">HERNANDEZ     </t>
  </si>
  <si>
    <t xml:space="preserve">AUXILIAR </t>
  </si>
  <si>
    <t>CARLOS ROBERTO</t>
  </si>
  <si>
    <t>MARTINEZ</t>
  </si>
  <si>
    <t>GARCIA</t>
  </si>
  <si>
    <t>SECRETARIO DEL H. AYUNTAMIENTO</t>
  </si>
  <si>
    <t>SAMUEL ANTONIO</t>
  </si>
  <si>
    <t>LENDECHY</t>
  </si>
  <si>
    <t>ARELLANO</t>
  </si>
  <si>
    <t>DELFINA</t>
  </si>
  <si>
    <t>YTURRALDE</t>
  </si>
  <si>
    <t>SANCHEZ</t>
  </si>
  <si>
    <t>TITULAR DE DESARROLLO Y COMERCIO</t>
  </si>
  <si>
    <t>NORMA ANGELICA</t>
  </si>
  <si>
    <t>MENDOZA</t>
  </si>
  <si>
    <t>TITULAR DEL AREA DE SUSBTANCIACIÓN</t>
  </si>
  <si>
    <t>VICTOR MANUEL</t>
  </si>
  <si>
    <t>ROMERO</t>
  </si>
  <si>
    <t>TITULAR DEL AREA DE INVESTIGACION</t>
  </si>
  <si>
    <t>CRISTAL YARELI</t>
  </si>
  <si>
    <t>ORTIZ</t>
  </si>
  <si>
    <t>BALLESTEROS</t>
  </si>
  <si>
    <t>TESORERA MUNICIPAL</t>
  </si>
  <si>
    <t>ANA MARIA</t>
  </si>
  <si>
    <t>RONZON</t>
  </si>
  <si>
    <t>AUXILIAR</t>
  </si>
  <si>
    <t>MIREYA</t>
  </si>
  <si>
    <t>MURRIETA</t>
  </si>
  <si>
    <t>ROSAS</t>
  </si>
  <si>
    <t>ADAN</t>
  </si>
  <si>
    <t>RIVERA</t>
  </si>
  <si>
    <t>PEREZ</t>
  </si>
  <si>
    <t>FRANCISCO NERY</t>
  </si>
  <si>
    <t>LANDA</t>
  </si>
  <si>
    <t>GONZALEZ</t>
  </si>
  <si>
    <t>MATEO</t>
  </si>
  <si>
    <t>TITULAR DE LA DIRECCION DEL SISTEMA DIF MUNICIPAL</t>
  </si>
  <si>
    <t>LUCERO</t>
  </si>
  <si>
    <t>SAYAGO</t>
  </si>
  <si>
    <t>AGUILAR</t>
  </si>
  <si>
    <t>MARTIN</t>
  </si>
  <si>
    <t>FIGUEROA</t>
  </si>
  <si>
    <t>VIVEROS</t>
  </si>
  <si>
    <t>JUAN MANUEL</t>
  </si>
  <si>
    <t>HERRERA</t>
  </si>
  <si>
    <t>ZEPEDA</t>
  </si>
  <si>
    <t>TITULAR INSTITUTO DE LAS MUJERES</t>
  </si>
  <si>
    <t>FLOR DEL CARMEN</t>
  </si>
  <si>
    <t>JIMENEZ</t>
  </si>
  <si>
    <t>FLORES</t>
  </si>
  <si>
    <t>JORGE ANTONIO</t>
  </si>
  <si>
    <t xml:space="preserve">HERNANDEZ    </t>
  </si>
  <si>
    <t>JUANA</t>
  </si>
  <si>
    <t>CARMONA</t>
  </si>
  <si>
    <t>OLVERA</t>
  </si>
  <si>
    <t>PEÑA</t>
  </si>
  <si>
    <t>NAVA</t>
  </si>
  <si>
    <t>MARICELA</t>
  </si>
  <si>
    <t>CONTRERAS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</si>
  <si>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</si>
  <si>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</si>
  <si>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</si>
  <si>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</si>
  <si>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</si>
  <si>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</si>
  <si>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</si>
  <si>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</si>
  <si>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TITULAR  PARTICIPACIÓN CIUDADANA</t>
  </si>
  <si>
    <t>DAVID ISMAEL</t>
  </si>
  <si>
    <t>MENDEZ</t>
  </si>
  <si>
    <t>MORALES</t>
  </si>
  <si>
    <t>JOSE ARMANDO</t>
  </si>
  <si>
    <t>VALENCIA</t>
  </si>
  <si>
    <t>TITULAR DE EDUCACION Y DEPORTES</t>
  </si>
  <si>
    <t>IVAN DE JESUS</t>
  </si>
  <si>
    <t>ZAMORA</t>
  </si>
  <si>
    <t>TITULAR PROTECCION CIVIL, FOMENTO AGROPECUARIO Y  MEDIO AMBIENTE</t>
  </si>
  <si>
    <t>MARTIN IVAN</t>
  </si>
  <si>
    <t>ROMAN</t>
  </si>
  <si>
    <t>LUCIDO</t>
  </si>
  <si>
    <t>EMILIO</t>
  </si>
  <si>
    <t>ARMANDO</t>
  </si>
  <si>
    <t>RAMIREZ</t>
  </si>
  <si>
    <t>MARGARITO</t>
  </si>
  <si>
    <t>SEVERIANO</t>
  </si>
  <si>
    <t>ALBA</t>
  </si>
  <si>
    <t>CIRIACO</t>
  </si>
  <si>
    <t>PROCURADOR MUNICIPAL</t>
  </si>
  <si>
    <t>JESUS AGUSTIN</t>
  </si>
  <si>
    <t>RAMON</t>
  </si>
  <si>
    <t>ORTEGA</t>
  </si>
  <si>
    <t>ALLAN ULISES</t>
  </si>
  <si>
    <t>RINCON</t>
  </si>
  <si>
    <t>GUTIERREZ</t>
  </si>
  <si>
    <t>GRACIELA</t>
  </si>
  <si>
    <t>ENCARGADA REGISTRO CIVIL</t>
  </si>
  <si>
    <t>ESMERALDA</t>
  </si>
  <si>
    <t>ZARATE</t>
  </si>
  <si>
    <t>JUAREZ DIANA</t>
  </si>
  <si>
    <t>IVAN</t>
  </si>
  <si>
    <t>QUIROZ</t>
  </si>
  <si>
    <t>TITULAR DE LA UNIDAD DE TRANSPARENCIA</t>
  </si>
  <si>
    <t>EDGAR</t>
  </si>
  <si>
    <t>CASTILLO</t>
  </si>
  <si>
    <t>FRANCISCO</t>
  </si>
  <si>
    <t>PAREDES</t>
  </si>
  <si>
    <t>JASIEL NICANOR</t>
  </si>
  <si>
    <t>TORRES</t>
  </si>
  <si>
    <t>LOPEZ</t>
  </si>
  <si>
    <t>SILVIA</t>
  </si>
  <si>
    <t>ANTONIO</t>
  </si>
  <si>
    <t>YADIRA</t>
  </si>
  <si>
    <t>MARIA MONSERRAT</t>
  </si>
  <si>
    <t>FERRAL</t>
  </si>
  <si>
    <t>FRANCO</t>
  </si>
  <si>
    <t>DOMINGUEZ</t>
  </si>
  <si>
    <t>ARACELY</t>
  </si>
  <si>
    <t>AGENTE MUNICIPAL</t>
  </si>
  <si>
    <t>MARIO</t>
  </si>
  <si>
    <t>CRESCENCIANO</t>
  </si>
  <si>
    <t>MIGUEL ANGEL</t>
  </si>
  <si>
    <t>VILLEGAS</t>
  </si>
  <si>
    <t>DEMETRIO</t>
  </si>
  <si>
    <t>JUAREZ</t>
  </si>
  <si>
    <t>SUPERVISOR DE OBRA</t>
  </si>
  <si>
    <t>JOSE ANGEL DE JESUS</t>
  </si>
  <si>
    <t>RODRIGUEZ</t>
  </si>
  <si>
    <t xml:space="preserve">FIGUEROA    </t>
  </si>
  <si>
    <t>GUILLERMO</t>
  </si>
  <si>
    <t>GODINES</t>
  </si>
  <si>
    <t>BELTRAN</t>
  </si>
  <si>
    <t>DIRECTORA DE  OBRAS PUB</t>
  </si>
  <si>
    <t>AHOLIBAMA</t>
  </si>
  <si>
    <t>CARLOS</t>
  </si>
  <si>
    <t>JOSE LUIS</t>
  </si>
  <si>
    <t>PULIDO</t>
  </si>
  <si>
    <t>JOSE PABLO</t>
  </si>
  <si>
    <t>SERVIN</t>
  </si>
  <si>
    <t>MARIN</t>
  </si>
  <si>
    <t>LUISA OFELIA</t>
  </si>
  <si>
    <t>MARIA INES</t>
  </si>
  <si>
    <t>ULISES</t>
  </si>
  <si>
    <t>CABRERA</t>
  </si>
  <si>
    <t>ARIADNA</t>
  </si>
  <si>
    <t>VICENTE</t>
  </si>
  <si>
    <t xml:space="preserve">RENTERIA </t>
  </si>
  <si>
    <t>MANUEL</t>
  </si>
  <si>
    <t>TITULAR DE  COMUNICACIO SOCIAL</t>
  </si>
  <si>
    <t>MARCOS IVÁN</t>
  </si>
  <si>
    <t>ALARCON</t>
  </si>
  <si>
    <t>ANDRES</t>
  </si>
  <si>
    <t>LUIS GUSTAVO</t>
  </si>
  <si>
    <t>GUSTAVO ALEXIS</t>
  </si>
  <si>
    <t>EUGENIO</t>
  </si>
  <si>
    <t>CONSTANTINO</t>
  </si>
  <si>
    <t>REYNA ESMERALDA</t>
  </si>
  <si>
    <t>APONTE</t>
  </si>
  <si>
    <t>MEDICO</t>
  </si>
  <si>
    <t>JAVIER</t>
  </si>
  <si>
    <t>CEBALLOS</t>
  </si>
  <si>
    <t>HUERTA</t>
  </si>
  <si>
    <t>ROLANDO</t>
  </si>
  <si>
    <t>SANDRIA</t>
  </si>
  <si>
    <t xml:space="preserve">CRISTHIAN </t>
  </si>
  <si>
    <t>GALAN</t>
  </si>
  <si>
    <t>SAMARA JOCELYN</t>
  </si>
  <si>
    <t>ROSALES</t>
  </si>
  <si>
    <t>ZAVALETA</t>
  </si>
  <si>
    <t>ISAIAS</t>
  </si>
  <si>
    <t>REGIDORA UNICA MUNICIPAL</t>
  </si>
  <si>
    <t>TITULAR DESARRO URB</t>
  </si>
  <si>
    <t>RECEPCION</t>
  </si>
  <si>
    <t>TITULAR CATASTRO</t>
  </si>
  <si>
    <t>SECRETARIA DEL H. AYUNTAMIENTO</t>
  </si>
  <si>
    <t>REGIDURÍA UNICA MUNICIPAL</t>
  </si>
  <si>
    <t>DESARROLLO ECONÓMICO Y COMERCIO</t>
  </si>
  <si>
    <t>TESORERÍA MUNICIPAL</t>
  </si>
  <si>
    <t>DESARRO URBANO</t>
  </si>
  <si>
    <t xml:space="preserve"> DIRECCION DEL SISTEMA DIF MUNICIPAL</t>
  </si>
  <si>
    <t xml:space="preserve"> INSTITUTO MUNICIPAL DE LAS MUJERES</t>
  </si>
  <si>
    <t>CATASTRO</t>
  </si>
  <si>
    <t>REGISTRO CIVIL</t>
  </si>
  <si>
    <t>PROTECCIÓN CIVIL, FOMENTO AGROPECUARIO Y MEDIO AMBIENTE</t>
  </si>
  <si>
    <t>SECRETARÍA DEL H. AYUNTAMIENTO</t>
  </si>
  <si>
    <t>PARTICIPACIÓN CIUDADANA</t>
  </si>
  <si>
    <t xml:space="preserve"> EDUCACION Y DEPORTE</t>
  </si>
  <si>
    <t>DIRECCIÓN DE OBRAS PÚBLICAS</t>
  </si>
  <si>
    <t>SERVICIOS MUNICIPALES</t>
  </si>
  <si>
    <t>DIRECCIÓN DEL SISTEMA DIF</t>
  </si>
  <si>
    <t>UNIDAD DE TRANSPARENCIA</t>
  </si>
  <si>
    <t>PRESIDENCIA MUNICIPAL</t>
  </si>
  <si>
    <t>SINDICATURA MUNICIPAL</t>
  </si>
  <si>
    <t>CONTRALORÍA INTERNA</t>
  </si>
  <si>
    <t>TITULAR DEL SIPINNA MUNICIPAL</t>
  </si>
  <si>
    <t>SIPINNA MUNICIPAL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</si>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</sst>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/>
    <xf numFmtId="14" fontId="3" fillId="0" borderId="0" xfId="0" applyNumberFormat="1" applyFont="1"/>
    <xf numFmtId="0" fontId="3" fillId="4" borderId="2" xfId="0" applyFont="1" applyFill="1" applyBorder="1" applyAlignment="1">
      <alignment horizontal="left" vertical="top"/>
    </xf>
    <xf numFmtId="4" fontId="3" fillId="0" borderId="0" xfId="0" applyNumberFormat="1" applyFont="1"/>
    <xf numFmtId="0" fontId="3" fillId="4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POR%20REVISAR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82"/>
  <sheetViews>
    <sheetView tabSelected="1" topLeftCell="CM65" workbookViewId="0">
      <selection activeCell="CM94" sqref="A94:XFD9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75" bestFit="1" customWidth="1"/>
    <col min="5" max="5" width="21" bestFit="1" customWidth="1"/>
    <col min="6" max="6" width="33.875" bestFit="1" customWidth="1"/>
    <col min="7" max="7" width="21.25" bestFit="1" customWidth="1"/>
    <col min="8" max="8" width="17.375" bestFit="1" customWidth="1"/>
    <col min="9" max="9" width="27.25" bestFit="1" customWidth="1"/>
    <col min="10" max="10" width="30.375" bestFit="1" customWidth="1"/>
    <col min="11" max="11" width="32.25" bestFit="1" customWidth="1"/>
    <col min="12" max="12" width="14" bestFit="1" customWidth="1"/>
    <col min="13" max="13" width="35.625" bestFit="1" customWidth="1"/>
    <col min="14" max="14" width="34.875" bestFit="1" customWidth="1"/>
    <col min="15" max="15" width="48.375" bestFit="1" customWidth="1"/>
    <col min="16" max="16" width="46.625" bestFit="1" customWidth="1"/>
    <col min="17" max="17" width="45.875" bestFit="1" customWidth="1"/>
    <col min="18" max="18" width="46.75" bestFit="1" customWidth="1"/>
    <col min="19" max="19" width="47.25" bestFit="1" customWidth="1"/>
    <col min="20" max="20" width="47.75" bestFit="1" customWidth="1"/>
    <col min="21" max="21" width="26" bestFit="1" customWidth="1"/>
    <col min="22" max="22" width="24.125" bestFit="1" customWidth="1"/>
    <col min="23" max="23" width="23.375" bestFit="1" customWidth="1"/>
    <col min="24" max="24" width="24.25" bestFit="1" customWidth="1"/>
    <col min="25" max="25" width="41.625" bestFit="1" customWidth="1"/>
    <col min="26" max="26" width="39.75" bestFit="1" customWidth="1"/>
    <col min="27" max="27" width="39" bestFit="1" customWidth="1"/>
    <col min="28" max="28" width="39.875" bestFit="1" customWidth="1"/>
    <col min="29" max="29" width="31.125" bestFit="1" customWidth="1"/>
    <col min="30" max="30" width="29.375" bestFit="1" customWidth="1"/>
    <col min="31" max="31" width="28.75" bestFit="1" customWidth="1"/>
    <col min="32" max="32" width="29.375" bestFit="1" customWidth="1"/>
    <col min="33" max="33" width="24.75" bestFit="1" customWidth="1"/>
    <col min="34" max="34" width="22.875" bestFit="1" customWidth="1"/>
    <col min="35" max="35" width="22.125" bestFit="1" customWidth="1"/>
    <col min="36" max="36" width="23" bestFit="1" customWidth="1"/>
    <col min="37" max="37" width="28.25" bestFit="1" customWidth="1"/>
    <col min="38" max="38" width="26.375" bestFit="1" customWidth="1"/>
    <col min="39" max="39" width="25.75" bestFit="1" customWidth="1"/>
    <col min="40" max="40" width="26.625" bestFit="1" customWidth="1"/>
    <col min="41" max="41" width="24" bestFit="1" customWidth="1"/>
    <col min="42" max="42" width="22.25" bestFit="1" customWidth="1"/>
    <col min="43" max="43" width="21.625" bestFit="1" customWidth="1"/>
    <col min="44" max="44" width="22.25" bestFit="1" customWidth="1"/>
    <col min="45" max="45" width="24" bestFit="1" customWidth="1"/>
    <col min="46" max="46" width="22.125" bestFit="1" customWidth="1"/>
    <col min="47" max="47" width="21.375" bestFit="1" customWidth="1"/>
    <col min="48" max="48" width="22.25" bestFit="1" customWidth="1"/>
    <col min="49" max="49" width="27" bestFit="1" customWidth="1"/>
    <col min="50" max="50" width="25.125" bestFit="1" customWidth="1"/>
    <col min="51" max="51" width="24.375" bestFit="1" customWidth="1"/>
    <col min="52" max="52" width="25.25" bestFit="1" customWidth="1"/>
    <col min="53" max="53" width="36" bestFit="1" customWidth="1"/>
    <col min="54" max="54" width="33.625" bestFit="1" customWidth="1"/>
    <col min="55" max="55" width="32.875" bestFit="1" customWidth="1"/>
    <col min="56" max="56" width="33.625" bestFit="1" customWidth="1"/>
    <col min="57" max="57" width="23.75" bestFit="1" customWidth="1"/>
    <col min="58" max="58" width="23" bestFit="1" customWidth="1"/>
    <col min="59" max="59" width="23.875" bestFit="1" customWidth="1"/>
    <col min="60" max="60" width="30.625" bestFit="1" customWidth="1"/>
    <col min="61" max="61" width="29.875" bestFit="1" customWidth="1"/>
    <col min="62" max="62" width="30.625" bestFit="1" customWidth="1"/>
    <col min="63" max="63" width="23" bestFit="1" customWidth="1"/>
    <col min="64" max="64" width="22.25" bestFit="1" customWidth="1"/>
    <col min="65" max="65" width="23" bestFit="1" customWidth="1"/>
    <col min="66" max="66" width="41.875" bestFit="1" customWidth="1"/>
    <col min="67" max="67" width="41.125" bestFit="1" customWidth="1"/>
    <col min="68" max="68" width="43.875" bestFit="1" customWidth="1"/>
    <col min="69" max="69" width="24.125" bestFit="1" customWidth="1"/>
    <col min="70" max="70" width="22.875" bestFit="1" customWidth="1"/>
    <col min="71" max="71" width="26.625" bestFit="1" customWidth="1"/>
    <col min="72" max="72" width="27.625" bestFit="1" customWidth="1"/>
    <col min="73" max="73" width="26.375" bestFit="1" customWidth="1"/>
    <col min="74" max="74" width="27.125" bestFit="1" customWidth="1"/>
    <col min="75" max="75" width="35.375" bestFit="1" customWidth="1"/>
    <col min="76" max="76" width="37.625" bestFit="1" customWidth="1"/>
    <col min="77" max="77" width="39.25" bestFit="1" customWidth="1"/>
    <col min="78" max="78" width="42.125" bestFit="1" customWidth="1"/>
    <col min="79" max="79" width="41.875" bestFit="1" customWidth="1"/>
    <col min="80" max="80" width="42.125" bestFit="1" customWidth="1"/>
    <col min="81" max="81" width="46.875" bestFit="1" customWidth="1"/>
    <col min="82" max="82" width="46.125" bestFit="1" customWidth="1"/>
    <col min="83" max="83" width="46.875" bestFit="1" customWidth="1"/>
    <col min="84" max="84" width="66.625" bestFit="1" customWidth="1"/>
    <col min="85" max="85" width="64.75" bestFit="1" customWidth="1"/>
    <col min="86" max="86" width="64" bestFit="1" customWidth="1"/>
    <col min="87" max="87" width="64.875" bestFit="1" customWidth="1"/>
    <col min="88" max="88" width="36.875" bestFit="1" customWidth="1"/>
    <col min="89" max="89" width="37.375" bestFit="1" customWidth="1"/>
    <col min="90" max="90" width="64.875" bestFit="1" customWidth="1"/>
    <col min="91" max="91" width="73.125" bestFit="1" customWidth="1"/>
    <col min="92" max="92" width="17.625" bestFit="1" customWidth="1"/>
    <col min="93" max="93" width="20.125" bestFit="1" customWidth="1"/>
    <col min="94" max="94" width="8" bestFit="1" customWidth="1"/>
  </cols>
  <sheetData>
    <row r="1" spans="1:94" hidden="1">
      <c r="A1" t="s">
        <v>0</v>
      </c>
    </row>
    <row r="2" spans="1:94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ht="1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s="8" customFormat="1">
      <c r="A8" s="8">
        <v>2025</v>
      </c>
      <c r="B8" s="9">
        <v>45839</v>
      </c>
      <c r="C8" s="9">
        <v>45930</v>
      </c>
      <c r="D8" s="8" t="s">
        <v>207</v>
      </c>
      <c r="E8" s="8">
        <v>0</v>
      </c>
      <c r="F8" s="5" t="s">
        <v>215</v>
      </c>
      <c r="G8" s="5" t="s">
        <v>215</v>
      </c>
      <c r="H8" s="5" t="s">
        <v>422</v>
      </c>
      <c r="I8" s="5" t="s">
        <v>216</v>
      </c>
      <c r="J8" s="10" t="s">
        <v>217</v>
      </c>
      <c r="K8" s="10" t="s">
        <v>218</v>
      </c>
      <c r="L8" s="8" t="s">
        <v>219</v>
      </c>
      <c r="M8" s="8">
        <f>30976*2</f>
        <v>61952</v>
      </c>
      <c r="N8" s="8">
        <f>24451*2</f>
        <v>48902</v>
      </c>
      <c r="O8" s="8" t="s">
        <v>220</v>
      </c>
      <c r="P8" s="8">
        <v>0</v>
      </c>
      <c r="Q8" s="8">
        <v>0</v>
      </c>
      <c r="R8" s="8" t="s">
        <v>221</v>
      </c>
      <c r="S8" s="8" t="s">
        <v>221</v>
      </c>
      <c r="T8" s="8" t="s">
        <v>221</v>
      </c>
      <c r="U8" s="8" t="s">
        <v>221</v>
      </c>
      <c r="X8" s="8" t="s">
        <v>221</v>
      </c>
      <c r="AB8" s="8" t="s">
        <v>221</v>
      </c>
      <c r="AC8" s="8" t="s">
        <v>221</v>
      </c>
      <c r="AF8" s="8" t="s">
        <v>221</v>
      </c>
      <c r="AG8" s="8" t="s">
        <v>220</v>
      </c>
      <c r="AJ8" s="8" t="s">
        <v>222</v>
      </c>
      <c r="AK8" s="8" t="s">
        <v>221</v>
      </c>
      <c r="AN8" s="8" t="s">
        <v>221</v>
      </c>
      <c r="AR8" s="8" t="s">
        <v>221</v>
      </c>
      <c r="AV8" s="8" t="s">
        <v>221</v>
      </c>
      <c r="AZ8" s="8" t="s">
        <v>221</v>
      </c>
      <c r="BD8" s="8" t="s">
        <v>221</v>
      </c>
      <c r="BG8" s="8" t="s">
        <v>221</v>
      </c>
      <c r="BH8" s="8">
        <f>M8*25%</f>
        <v>15488</v>
      </c>
      <c r="BI8" s="8">
        <f>N8*25%</f>
        <v>12225.5</v>
      </c>
      <c r="BJ8" s="8" t="s">
        <v>222</v>
      </c>
      <c r="BK8" s="8">
        <f>M8/30.4*15.2</f>
        <v>30976</v>
      </c>
      <c r="BL8" s="8">
        <f>N8/30.4*15.2</f>
        <v>24451</v>
      </c>
      <c r="BM8" s="8" t="s">
        <v>222</v>
      </c>
      <c r="BP8" s="8" t="s">
        <v>221</v>
      </c>
      <c r="BQ8" s="11">
        <f>M8/30.4*12</f>
        <v>24454.736842105267</v>
      </c>
      <c r="BR8" s="11">
        <f>N8/30.4*12</f>
        <v>19303.42105263158</v>
      </c>
      <c r="BS8" s="8" t="s">
        <v>222</v>
      </c>
      <c r="BV8" s="8" t="s">
        <v>221</v>
      </c>
      <c r="CB8" s="8" t="s">
        <v>221</v>
      </c>
      <c r="CE8" s="8" t="s">
        <v>221</v>
      </c>
      <c r="CI8" s="8" t="s">
        <v>221</v>
      </c>
      <c r="CK8" s="8" t="s">
        <v>221</v>
      </c>
      <c r="CM8" s="8" t="s">
        <v>223</v>
      </c>
      <c r="CN8" s="9"/>
      <c r="CO8" s="9">
        <v>45930</v>
      </c>
    </row>
    <row r="9" spans="1:94" s="8" customFormat="1">
      <c r="A9" s="8">
        <v>2025</v>
      </c>
      <c r="B9" s="9">
        <v>45839</v>
      </c>
      <c r="C9" s="9">
        <v>45930</v>
      </c>
      <c r="D9" s="8" t="s">
        <v>210</v>
      </c>
      <c r="E9" s="8">
        <v>0</v>
      </c>
      <c r="F9" s="8" t="s">
        <v>224</v>
      </c>
      <c r="G9" s="8" t="s">
        <v>224</v>
      </c>
      <c r="H9" s="8" t="s">
        <v>424</v>
      </c>
      <c r="I9" s="5" t="s">
        <v>225</v>
      </c>
      <c r="J9" s="6" t="s">
        <v>226</v>
      </c>
      <c r="K9" s="6" t="s">
        <v>227</v>
      </c>
      <c r="L9" s="8" t="s">
        <v>228</v>
      </c>
      <c r="M9" s="8">
        <f>17192*2</f>
        <v>34384</v>
      </c>
      <c r="N9" s="8">
        <f>14320*2</f>
        <v>28640</v>
      </c>
      <c r="O9" s="8" t="s">
        <v>220</v>
      </c>
      <c r="P9" s="8">
        <v>0</v>
      </c>
      <c r="Q9" s="8">
        <v>0</v>
      </c>
      <c r="R9" s="8" t="s">
        <v>221</v>
      </c>
      <c r="S9" s="8" t="s">
        <v>221</v>
      </c>
      <c r="T9" s="8" t="s">
        <v>221</v>
      </c>
      <c r="U9" s="8" t="s">
        <v>221</v>
      </c>
      <c r="X9" s="8" t="s">
        <v>221</v>
      </c>
      <c r="AB9" s="8" t="s">
        <v>221</v>
      </c>
      <c r="AC9" s="8" t="s">
        <v>221</v>
      </c>
      <c r="AF9" s="8" t="s">
        <v>221</v>
      </c>
      <c r="AG9" s="8" t="s">
        <v>220</v>
      </c>
      <c r="AJ9" s="8" t="s">
        <v>222</v>
      </c>
      <c r="AK9" s="8" t="s">
        <v>221</v>
      </c>
      <c r="AN9" s="8" t="s">
        <v>221</v>
      </c>
      <c r="AR9" s="8" t="s">
        <v>221</v>
      </c>
      <c r="AV9" s="8" t="s">
        <v>221</v>
      </c>
      <c r="AZ9" s="8" t="s">
        <v>221</v>
      </c>
      <c r="BD9" s="8" t="s">
        <v>221</v>
      </c>
      <c r="BG9" s="8" t="s">
        <v>221</v>
      </c>
      <c r="BH9" s="8">
        <f t="shared" ref="BH9:BI71" si="0">M9*25%</f>
        <v>8596</v>
      </c>
      <c r="BI9" s="8">
        <f t="shared" si="0"/>
        <v>7160</v>
      </c>
      <c r="BJ9" s="8" t="s">
        <v>222</v>
      </c>
      <c r="BK9" s="8">
        <f t="shared" ref="BK9:BL71" si="1">M9/30.4*15.2</f>
        <v>17192</v>
      </c>
      <c r="BL9" s="8">
        <f t="shared" si="1"/>
        <v>14320</v>
      </c>
      <c r="BM9" s="8" t="s">
        <v>222</v>
      </c>
      <c r="BP9" s="8" t="s">
        <v>221</v>
      </c>
      <c r="BQ9" s="11">
        <f t="shared" ref="BQ9:BR71" si="2">M9/30.4*12</f>
        <v>13572.63157894737</v>
      </c>
      <c r="BR9" s="11">
        <f t="shared" si="2"/>
        <v>11305.263157894737</v>
      </c>
      <c r="BS9" s="8" t="s">
        <v>222</v>
      </c>
      <c r="BV9" s="8" t="s">
        <v>221</v>
      </c>
      <c r="CB9" s="8" t="s">
        <v>221</v>
      </c>
      <c r="CE9" s="8" t="s">
        <v>221</v>
      </c>
      <c r="CI9" s="8" t="s">
        <v>221</v>
      </c>
      <c r="CK9" s="8" t="s">
        <v>221</v>
      </c>
      <c r="CM9" s="8" t="s">
        <v>223</v>
      </c>
      <c r="CN9" s="9"/>
      <c r="CO9" s="9">
        <v>45930</v>
      </c>
    </row>
    <row r="10" spans="1:94" s="8" customFormat="1">
      <c r="A10" s="8">
        <v>2025</v>
      </c>
      <c r="B10" s="9">
        <v>45839</v>
      </c>
      <c r="C10" s="9">
        <v>45930</v>
      </c>
      <c r="D10" s="8" t="s">
        <v>207</v>
      </c>
      <c r="E10" s="8">
        <v>0</v>
      </c>
      <c r="F10" s="8" t="s">
        <v>229</v>
      </c>
      <c r="G10" s="8" t="s">
        <v>229</v>
      </c>
      <c r="H10" s="8" t="s">
        <v>423</v>
      </c>
      <c r="I10" s="5" t="s">
        <v>230</v>
      </c>
      <c r="J10" s="6" t="s">
        <v>231</v>
      </c>
      <c r="K10" s="6" t="s">
        <v>232</v>
      </c>
      <c r="L10" s="8" t="s">
        <v>228</v>
      </c>
      <c r="M10" s="8">
        <f>20660*2</f>
        <v>41320</v>
      </c>
      <c r="N10" s="8">
        <f>16973*2</f>
        <v>33946</v>
      </c>
      <c r="O10" s="8" t="s">
        <v>220</v>
      </c>
      <c r="P10" s="8">
        <v>0</v>
      </c>
      <c r="Q10" s="8">
        <v>0</v>
      </c>
      <c r="R10" s="8" t="s">
        <v>221</v>
      </c>
      <c r="S10" s="8" t="s">
        <v>221</v>
      </c>
      <c r="T10" s="8" t="s">
        <v>221</v>
      </c>
      <c r="U10" s="8" t="s">
        <v>221</v>
      </c>
      <c r="X10" s="8" t="s">
        <v>221</v>
      </c>
      <c r="AB10" s="8" t="s">
        <v>221</v>
      </c>
      <c r="AC10" s="8" t="s">
        <v>221</v>
      </c>
      <c r="AF10" s="8" t="s">
        <v>221</v>
      </c>
      <c r="AG10" s="8" t="s">
        <v>220</v>
      </c>
      <c r="AJ10" s="8" t="s">
        <v>222</v>
      </c>
      <c r="AK10" s="8" t="s">
        <v>221</v>
      </c>
      <c r="AN10" s="8" t="s">
        <v>221</v>
      </c>
      <c r="AR10" s="8" t="s">
        <v>221</v>
      </c>
      <c r="AV10" s="8" t="s">
        <v>221</v>
      </c>
      <c r="AZ10" s="8" t="s">
        <v>221</v>
      </c>
      <c r="BD10" s="8" t="s">
        <v>221</v>
      </c>
      <c r="BG10" s="8" t="s">
        <v>221</v>
      </c>
      <c r="BH10" s="8">
        <f t="shared" si="0"/>
        <v>10330</v>
      </c>
      <c r="BI10" s="8">
        <f t="shared" si="0"/>
        <v>8486.5</v>
      </c>
      <c r="BJ10" s="8" t="s">
        <v>222</v>
      </c>
      <c r="BK10" s="8">
        <f t="shared" si="1"/>
        <v>20660</v>
      </c>
      <c r="BL10" s="8">
        <f t="shared" si="1"/>
        <v>16973</v>
      </c>
      <c r="BM10" s="8" t="s">
        <v>222</v>
      </c>
      <c r="BP10" s="8" t="s">
        <v>221</v>
      </c>
      <c r="BQ10" s="11">
        <f t="shared" si="2"/>
        <v>16310.526315789475</v>
      </c>
      <c r="BR10" s="11">
        <f t="shared" si="2"/>
        <v>13399.736842105263</v>
      </c>
      <c r="BS10" s="8" t="s">
        <v>222</v>
      </c>
      <c r="BV10" s="8" t="s">
        <v>221</v>
      </c>
      <c r="CB10" s="8" t="s">
        <v>221</v>
      </c>
      <c r="CE10" s="8" t="s">
        <v>221</v>
      </c>
      <c r="CI10" s="8" t="s">
        <v>221</v>
      </c>
      <c r="CK10" s="8" t="s">
        <v>221</v>
      </c>
      <c r="CM10" s="8" t="s">
        <v>223</v>
      </c>
      <c r="CN10" s="9"/>
      <c r="CO10" s="9">
        <v>45930</v>
      </c>
    </row>
    <row r="11" spans="1:94" s="8" customFormat="1">
      <c r="A11" s="8">
        <v>2025</v>
      </c>
      <c r="B11" s="9">
        <v>45839</v>
      </c>
      <c r="C11" s="9">
        <v>45930</v>
      </c>
      <c r="D11" s="8" t="s">
        <v>210</v>
      </c>
      <c r="E11" s="8">
        <v>0</v>
      </c>
      <c r="F11" s="5" t="s">
        <v>233</v>
      </c>
      <c r="G11" s="5" t="s">
        <v>233</v>
      </c>
      <c r="H11" s="5" t="s">
        <v>405</v>
      </c>
      <c r="I11" s="5" t="s">
        <v>234</v>
      </c>
      <c r="J11" s="10" t="s">
        <v>235</v>
      </c>
      <c r="K11" s="10" t="s">
        <v>236</v>
      </c>
      <c r="L11" s="8" t="s">
        <v>228</v>
      </c>
      <c r="M11" s="8">
        <f>6031*2</f>
        <v>12062</v>
      </c>
      <c r="N11" s="8">
        <f>6531*2</f>
        <v>13062</v>
      </c>
      <c r="O11" s="8" t="s">
        <v>220</v>
      </c>
      <c r="P11" s="8">
        <v>0</v>
      </c>
      <c r="Q11" s="8">
        <v>0</v>
      </c>
      <c r="R11" s="8" t="s">
        <v>221</v>
      </c>
      <c r="S11" s="8" t="s">
        <v>221</v>
      </c>
      <c r="T11" s="8" t="s">
        <v>221</v>
      </c>
      <c r="U11" s="8" t="s">
        <v>221</v>
      </c>
      <c r="X11" s="8" t="s">
        <v>221</v>
      </c>
      <c r="AB11" s="8" t="s">
        <v>221</v>
      </c>
      <c r="AC11" s="8" t="s">
        <v>221</v>
      </c>
      <c r="AF11" s="8" t="s">
        <v>221</v>
      </c>
      <c r="AG11" s="8" t="s">
        <v>220</v>
      </c>
      <c r="AJ11" s="8" t="s">
        <v>222</v>
      </c>
      <c r="AK11" s="8" t="s">
        <v>221</v>
      </c>
      <c r="AN11" s="8" t="s">
        <v>221</v>
      </c>
      <c r="AR11" s="8" t="s">
        <v>221</v>
      </c>
      <c r="AV11" s="8" t="s">
        <v>221</v>
      </c>
      <c r="AZ11" s="8" t="s">
        <v>221</v>
      </c>
      <c r="BD11" s="8" t="s">
        <v>221</v>
      </c>
      <c r="BG11" s="8" t="s">
        <v>221</v>
      </c>
      <c r="BH11" s="8">
        <f t="shared" si="0"/>
        <v>3015.5</v>
      </c>
      <c r="BI11" s="8">
        <f t="shared" si="0"/>
        <v>3265.5</v>
      </c>
      <c r="BJ11" s="8" t="s">
        <v>222</v>
      </c>
      <c r="BK11" s="8">
        <f t="shared" si="1"/>
        <v>6031</v>
      </c>
      <c r="BL11" s="8">
        <f t="shared" si="1"/>
        <v>6531</v>
      </c>
      <c r="BM11" s="8" t="s">
        <v>222</v>
      </c>
      <c r="BP11" s="8" t="s">
        <v>221</v>
      </c>
      <c r="BQ11" s="11">
        <f t="shared" si="2"/>
        <v>4761.3157894736842</v>
      </c>
      <c r="BR11" s="11">
        <f t="shared" si="2"/>
        <v>5156.0526315789475</v>
      </c>
      <c r="BS11" s="8" t="s">
        <v>222</v>
      </c>
      <c r="BV11" s="8" t="s">
        <v>221</v>
      </c>
      <c r="CB11" s="8" t="s">
        <v>221</v>
      </c>
      <c r="CE11" s="8" t="s">
        <v>221</v>
      </c>
      <c r="CI11" s="8" t="s">
        <v>221</v>
      </c>
      <c r="CK11" s="8" t="s">
        <v>221</v>
      </c>
      <c r="CM11" s="8" t="s">
        <v>223</v>
      </c>
      <c r="CN11" s="9"/>
      <c r="CO11" s="9">
        <v>45930</v>
      </c>
    </row>
    <row r="12" spans="1:94" s="8" customFormat="1">
      <c r="A12" s="8">
        <v>2025</v>
      </c>
      <c r="B12" s="9">
        <v>45839</v>
      </c>
      <c r="C12" s="9">
        <v>45930</v>
      </c>
      <c r="D12" s="8" t="s">
        <v>210</v>
      </c>
      <c r="E12" s="8">
        <v>0</v>
      </c>
      <c r="F12" s="8" t="s">
        <v>237</v>
      </c>
      <c r="G12" s="8" t="s">
        <v>237</v>
      </c>
      <c r="H12" s="8" t="s">
        <v>415</v>
      </c>
      <c r="I12" s="5" t="s">
        <v>238</v>
      </c>
      <c r="J12" s="6" t="s">
        <v>239</v>
      </c>
      <c r="K12" s="6" t="s">
        <v>240</v>
      </c>
      <c r="L12" s="8" t="s">
        <v>228</v>
      </c>
      <c r="M12" s="8">
        <f>16128*2</f>
        <v>32256</v>
      </c>
      <c r="N12" s="8">
        <f>16628*2</f>
        <v>33256</v>
      </c>
      <c r="O12" s="8" t="s">
        <v>220</v>
      </c>
      <c r="P12" s="8">
        <v>0</v>
      </c>
      <c r="Q12" s="8">
        <v>0</v>
      </c>
      <c r="R12" s="8" t="s">
        <v>221</v>
      </c>
      <c r="S12" s="8" t="s">
        <v>221</v>
      </c>
      <c r="T12" s="8" t="s">
        <v>221</v>
      </c>
      <c r="U12" s="8" t="s">
        <v>221</v>
      </c>
      <c r="X12" s="8" t="s">
        <v>221</v>
      </c>
      <c r="AB12" s="8" t="s">
        <v>221</v>
      </c>
      <c r="AC12" s="8" t="s">
        <v>221</v>
      </c>
      <c r="AF12" s="8" t="s">
        <v>221</v>
      </c>
      <c r="AG12" s="8" t="s">
        <v>220</v>
      </c>
      <c r="AJ12" s="8" t="s">
        <v>222</v>
      </c>
      <c r="AK12" s="8" t="s">
        <v>221</v>
      </c>
      <c r="AN12" s="8" t="s">
        <v>221</v>
      </c>
      <c r="AR12" s="8" t="s">
        <v>221</v>
      </c>
      <c r="AV12" s="8" t="s">
        <v>221</v>
      </c>
      <c r="AZ12" s="8" t="s">
        <v>221</v>
      </c>
      <c r="BD12" s="8" t="s">
        <v>221</v>
      </c>
      <c r="BG12" s="8" t="s">
        <v>221</v>
      </c>
      <c r="BH12" s="8">
        <f t="shared" si="0"/>
        <v>8064</v>
      </c>
      <c r="BI12" s="8">
        <f t="shared" si="0"/>
        <v>8314</v>
      </c>
      <c r="BJ12" s="8" t="s">
        <v>222</v>
      </c>
      <c r="BK12" s="8">
        <f t="shared" si="1"/>
        <v>16128.000000000002</v>
      </c>
      <c r="BL12" s="8">
        <f t="shared" si="1"/>
        <v>16628</v>
      </c>
      <c r="BM12" s="8" t="s">
        <v>222</v>
      </c>
      <c r="BP12" s="8" t="s">
        <v>221</v>
      </c>
      <c r="BQ12" s="11">
        <f t="shared" si="2"/>
        <v>12732.63157894737</v>
      </c>
      <c r="BR12" s="11">
        <f t="shared" si="2"/>
        <v>13127.368421052633</v>
      </c>
      <c r="BS12" s="8" t="s">
        <v>222</v>
      </c>
      <c r="BV12" s="8" t="s">
        <v>221</v>
      </c>
      <c r="CB12" s="8" t="s">
        <v>221</v>
      </c>
      <c r="CE12" s="8" t="s">
        <v>221</v>
      </c>
      <c r="CI12" s="8" t="s">
        <v>221</v>
      </c>
      <c r="CK12" s="8" t="s">
        <v>221</v>
      </c>
      <c r="CM12" s="8" t="s">
        <v>223</v>
      </c>
      <c r="CN12" s="9"/>
      <c r="CO12" s="9">
        <v>45930</v>
      </c>
    </row>
    <row r="13" spans="1:94" s="8" customFormat="1">
      <c r="A13" s="8">
        <v>2025</v>
      </c>
      <c r="B13" s="9">
        <v>45839</v>
      </c>
      <c r="C13" s="9">
        <v>45930</v>
      </c>
      <c r="D13" s="8" t="s">
        <v>207</v>
      </c>
      <c r="E13" s="8">
        <v>0</v>
      </c>
      <c r="F13" s="5" t="s">
        <v>401</v>
      </c>
      <c r="G13" s="5" t="s">
        <v>401</v>
      </c>
      <c r="H13" s="5" t="s">
        <v>406</v>
      </c>
      <c r="I13" s="5" t="s">
        <v>241</v>
      </c>
      <c r="J13" s="10" t="s">
        <v>242</v>
      </c>
      <c r="K13" s="10" t="s">
        <v>243</v>
      </c>
      <c r="L13" s="8" t="s">
        <v>219</v>
      </c>
      <c r="M13" s="8">
        <f>16821*2</f>
        <v>33642</v>
      </c>
      <c r="N13" s="8">
        <f>14537*2</f>
        <v>29074</v>
      </c>
      <c r="O13" s="8" t="s">
        <v>220</v>
      </c>
      <c r="P13" s="8">
        <v>0</v>
      </c>
      <c r="Q13" s="8">
        <v>0</v>
      </c>
      <c r="R13" s="8" t="s">
        <v>221</v>
      </c>
      <c r="S13" s="8" t="s">
        <v>221</v>
      </c>
      <c r="T13" s="8" t="s">
        <v>221</v>
      </c>
      <c r="U13" s="8" t="s">
        <v>221</v>
      </c>
      <c r="X13" s="8" t="s">
        <v>221</v>
      </c>
      <c r="AB13" s="8" t="s">
        <v>221</v>
      </c>
      <c r="AC13" s="8" t="s">
        <v>221</v>
      </c>
      <c r="AF13" s="8" t="s">
        <v>221</v>
      </c>
      <c r="AG13" s="8" t="s">
        <v>220</v>
      </c>
      <c r="AJ13" s="8" t="s">
        <v>222</v>
      </c>
      <c r="AK13" s="8" t="s">
        <v>221</v>
      </c>
      <c r="AN13" s="8" t="s">
        <v>221</v>
      </c>
      <c r="AR13" s="8" t="s">
        <v>221</v>
      </c>
      <c r="AV13" s="8" t="s">
        <v>221</v>
      </c>
      <c r="AZ13" s="8" t="s">
        <v>221</v>
      </c>
      <c r="BD13" s="8" t="s">
        <v>221</v>
      </c>
      <c r="BG13" s="8" t="s">
        <v>221</v>
      </c>
      <c r="BH13" s="8">
        <f t="shared" si="0"/>
        <v>8410.5</v>
      </c>
      <c r="BI13" s="8">
        <f t="shared" si="0"/>
        <v>7268.5</v>
      </c>
      <c r="BJ13" s="8" t="s">
        <v>222</v>
      </c>
      <c r="BK13" s="8">
        <f t="shared" si="1"/>
        <v>16821</v>
      </c>
      <c r="BL13" s="8">
        <f t="shared" si="1"/>
        <v>14537</v>
      </c>
      <c r="BM13" s="8" t="s">
        <v>222</v>
      </c>
      <c r="BP13" s="8" t="s">
        <v>221</v>
      </c>
      <c r="BQ13" s="11">
        <f t="shared" si="2"/>
        <v>13279.736842105263</v>
      </c>
      <c r="BR13" s="11">
        <f t="shared" si="2"/>
        <v>11476.578947368422</v>
      </c>
      <c r="BS13" s="8" t="s">
        <v>222</v>
      </c>
      <c r="BV13" s="8" t="s">
        <v>221</v>
      </c>
      <c r="CB13" s="8" t="s">
        <v>221</v>
      </c>
      <c r="CE13" s="8" t="s">
        <v>221</v>
      </c>
      <c r="CI13" s="8" t="s">
        <v>221</v>
      </c>
      <c r="CK13" s="8" t="s">
        <v>221</v>
      </c>
      <c r="CM13" s="8" t="s">
        <v>223</v>
      </c>
      <c r="CN13" s="9"/>
      <c r="CO13" s="9">
        <v>45930</v>
      </c>
    </row>
    <row r="14" spans="1:94" s="8" customFormat="1">
      <c r="A14" s="8">
        <v>2025</v>
      </c>
      <c r="B14" s="9">
        <v>45839</v>
      </c>
      <c r="C14" s="9">
        <v>45930</v>
      </c>
      <c r="D14" s="8" t="s">
        <v>210</v>
      </c>
      <c r="E14" s="8">
        <v>0</v>
      </c>
      <c r="F14" s="5" t="s">
        <v>244</v>
      </c>
      <c r="G14" s="5" t="s">
        <v>244</v>
      </c>
      <c r="H14" s="5" t="s">
        <v>407</v>
      </c>
      <c r="I14" s="5" t="s">
        <v>245</v>
      </c>
      <c r="J14" s="6" t="s">
        <v>246</v>
      </c>
      <c r="K14" s="6" t="s">
        <v>236</v>
      </c>
      <c r="L14" s="8" t="s">
        <v>219</v>
      </c>
      <c r="M14" s="8">
        <f>8991*2</f>
        <v>17982</v>
      </c>
      <c r="N14" s="8">
        <f>7905*2</f>
        <v>15810</v>
      </c>
      <c r="O14" s="8" t="s">
        <v>220</v>
      </c>
      <c r="P14" s="8">
        <v>0</v>
      </c>
      <c r="Q14" s="8">
        <v>0</v>
      </c>
      <c r="R14" s="8" t="s">
        <v>221</v>
      </c>
      <c r="S14" s="8" t="s">
        <v>221</v>
      </c>
      <c r="T14" s="8" t="s">
        <v>221</v>
      </c>
      <c r="U14" s="8" t="s">
        <v>221</v>
      </c>
      <c r="X14" s="8" t="s">
        <v>221</v>
      </c>
      <c r="AB14" s="8" t="s">
        <v>221</v>
      </c>
      <c r="AC14" s="8" t="s">
        <v>221</v>
      </c>
      <c r="AF14" s="8" t="s">
        <v>221</v>
      </c>
      <c r="AG14" s="8" t="s">
        <v>220</v>
      </c>
      <c r="AJ14" s="8" t="s">
        <v>222</v>
      </c>
      <c r="AK14" s="8" t="s">
        <v>221</v>
      </c>
      <c r="AN14" s="8" t="s">
        <v>221</v>
      </c>
      <c r="AR14" s="8" t="s">
        <v>221</v>
      </c>
      <c r="AV14" s="8" t="s">
        <v>221</v>
      </c>
      <c r="AZ14" s="8" t="s">
        <v>221</v>
      </c>
      <c r="BD14" s="8" t="s">
        <v>221</v>
      </c>
      <c r="BG14" s="8" t="s">
        <v>221</v>
      </c>
      <c r="BH14" s="8">
        <f t="shared" si="0"/>
        <v>4495.5</v>
      </c>
      <c r="BI14" s="8">
        <f t="shared" si="0"/>
        <v>3952.5</v>
      </c>
      <c r="BJ14" s="8" t="s">
        <v>222</v>
      </c>
      <c r="BK14" s="8">
        <f t="shared" si="1"/>
        <v>8991</v>
      </c>
      <c r="BL14" s="8">
        <f t="shared" si="1"/>
        <v>7905.0000000000009</v>
      </c>
      <c r="BM14" s="8" t="s">
        <v>222</v>
      </c>
      <c r="BP14" s="8" t="s">
        <v>221</v>
      </c>
      <c r="BQ14" s="11">
        <f t="shared" si="2"/>
        <v>7098.1578947368425</v>
      </c>
      <c r="BR14" s="11">
        <f t="shared" si="2"/>
        <v>6240.7894736842118</v>
      </c>
      <c r="BS14" s="8" t="s">
        <v>222</v>
      </c>
      <c r="BV14" s="8" t="s">
        <v>221</v>
      </c>
      <c r="CB14" s="8" t="s">
        <v>221</v>
      </c>
      <c r="CE14" s="8" t="s">
        <v>221</v>
      </c>
      <c r="CI14" s="8" t="s">
        <v>221</v>
      </c>
      <c r="CK14" s="8" t="s">
        <v>221</v>
      </c>
      <c r="CM14" s="8" t="s">
        <v>223</v>
      </c>
      <c r="CN14" s="9"/>
      <c r="CO14" s="9">
        <v>45930</v>
      </c>
    </row>
    <row r="15" spans="1:94" s="8" customFormat="1">
      <c r="A15" s="8">
        <v>2025</v>
      </c>
      <c r="B15" s="9">
        <v>45839</v>
      </c>
      <c r="C15" s="9">
        <v>45930</v>
      </c>
      <c r="D15" s="8" t="s">
        <v>210</v>
      </c>
      <c r="E15" s="8">
        <v>0</v>
      </c>
      <c r="F15" s="5" t="s">
        <v>247</v>
      </c>
      <c r="G15" s="5" t="s">
        <v>247</v>
      </c>
      <c r="H15" s="8" t="s">
        <v>424</v>
      </c>
      <c r="I15" s="5" t="s">
        <v>248</v>
      </c>
      <c r="J15" s="10" t="s">
        <v>236</v>
      </c>
      <c r="K15" s="10" t="s">
        <v>249</v>
      </c>
      <c r="L15" s="8" t="s">
        <v>228</v>
      </c>
      <c r="M15" s="8">
        <f>7245*2</f>
        <v>14490</v>
      </c>
      <c r="N15" s="8">
        <f>6515*2</f>
        <v>13030</v>
      </c>
      <c r="O15" s="8" t="s">
        <v>220</v>
      </c>
      <c r="P15" s="8">
        <v>0</v>
      </c>
      <c r="Q15" s="8">
        <v>0</v>
      </c>
      <c r="R15" s="8" t="s">
        <v>221</v>
      </c>
      <c r="S15" s="8" t="s">
        <v>221</v>
      </c>
      <c r="T15" s="8" t="s">
        <v>221</v>
      </c>
      <c r="U15" s="8" t="s">
        <v>221</v>
      </c>
      <c r="X15" s="8" t="s">
        <v>221</v>
      </c>
      <c r="AB15" s="8" t="s">
        <v>221</v>
      </c>
      <c r="AC15" s="8" t="s">
        <v>221</v>
      </c>
      <c r="AF15" s="8" t="s">
        <v>221</v>
      </c>
      <c r="AG15" s="8" t="s">
        <v>220</v>
      </c>
      <c r="AJ15" s="8" t="s">
        <v>222</v>
      </c>
      <c r="AK15" s="8" t="s">
        <v>221</v>
      </c>
      <c r="AN15" s="8" t="s">
        <v>221</v>
      </c>
      <c r="AR15" s="8" t="s">
        <v>221</v>
      </c>
      <c r="AV15" s="8" t="s">
        <v>221</v>
      </c>
      <c r="AZ15" s="8" t="s">
        <v>221</v>
      </c>
      <c r="BD15" s="8" t="s">
        <v>221</v>
      </c>
      <c r="BG15" s="8" t="s">
        <v>221</v>
      </c>
      <c r="BH15" s="8">
        <f t="shared" si="0"/>
        <v>3622.5</v>
      </c>
      <c r="BI15" s="8">
        <f t="shared" si="0"/>
        <v>3257.5</v>
      </c>
      <c r="BJ15" s="8" t="s">
        <v>222</v>
      </c>
      <c r="BK15" s="8">
        <f t="shared" si="1"/>
        <v>7245</v>
      </c>
      <c r="BL15" s="8">
        <f t="shared" si="1"/>
        <v>6515</v>
      </c>
      <c r="BM15" s="8" t="s">
        <v>222</v>
      </c>
      <c r="BP15" s="8" t="s">
        <v>221</v>
      </c>
      <c r="BQ15" s="11">
        <f t="shared" si="2"/>
        <v>5719.7368421052633</v>
      </c>
      <c r="BR15" s="11">
        <f t="shared" si="2"/>
        <v>5143.4210526315792</v>
      </c>
      <c r="BS15" s="8" t="s">
        <v>222</v>
      </c>
      <c r="BV15" s="8" t="s">
        <v>221</v>
      </c>
      <c r="CB15" s="8" t="s">
        <v>221</v>
      </c>
      <c r="CE15" s="8" t="s">
        <v>221</v>
      </c>
      <c r="CI15" s="8" t="s">
        <v>221</v>
      </c>
      <c r="CK15" s="8" t="s">
        <v>221</v>
      </c>
      <c r="CM15" s="8" t="s">
        <v>223</v>
      </c>
      <c r="CN15" s="9"/>
      <c r="CO15" s="9">
        <v>45930</v>
      </c>
    </row>
    <row r="16" spans="1:94" s="8" customFormat="1">
      <c r="A16" s="8">
        <v>2025</v>
      </c>
      <c r="B16" s="9">
        <v>45839</v>
      </c>
      <c r="C16" s="9">
        <v>45930</v>
      </c>
      <c r="D16" s="8" t="s">
        <v>210</v>
      </c>
      <c r="E16" s="8">
        <v>0</v>
      </c>
      <c r="F16" s="5" t="s">
        <v>250</v>
      </c>
      <c r="G16" s="5" t="s">
        <v>250</v>
      </c>
      <c r="H16" s="8" t="s">
        <v>424</v>
      </c>
      <c r="I16" s="5" t="s">
        <v>251</v>
      </c>
      <c r="J16" s="6" t="s">
        <v>252</v>
      </c>
      <c r="K16" s="6" t="s">
        <v>253</v>
      </c>
      <c r="L16" s="8" t="s">
        <v>219</v>
      </c>
      <c r="M16" s="8">
        <f>4850*2</f>
        <v>9700</v>
      </c>
      <c r="N16" s="8">
        <v>8962</v>
      </c>
      <c r="O16" s="8" t="s">
        <v>220</v>
      </c>
      <c r="P16" s="8">
        <v>0</v>
      </c>
      <c r="Q16" s="8">
        <v>0</v>
      </c>
      <c r="R16" s="8" t="s">
        <v>221</v>
      </c>
      <c r="S16" s="8" t="s">
        <v>221</v>
      </c>
      <c r="T16" s="8" t="s">
        <v>221</v>
      </c>
      <c r="U16" s="8" t="s">
        <v>221</v>
      </c>
      <c r="X16" s="8" t="s">
        <v>221</v>
      </c>
      <c r="AB16" s="8" t="s">
        <v>221</v>
      </c>
      <c r="AC16" s="8" t="s">
        <v>221</v>
      </c>
      <c r="AF16" s="8" t="s">
        <v>221</v>
      </c>
      <c r="AG16" s="8" t="s">
        <v>220</v>
      </c>
      <c r="AJ16" s="8" t="s">
        <v>222</v>
      </c>
      <c r="AK16" s="8" t="s">
        <v>221</v>
      </c>
      <c r="AN16" s="8" t="s">
        <v>221</v>
      </c>
      <c r="AR16" s="8" t="s">
        <v>221</v>
      </c>
      <c r="AV16" s="8" t="s">
        <v>221</v>
      </c>
      <c r="AZ16" s="8" t="s">
        <v>221</v>
      </c>
      <c r="BD16" s="8" t="s">
        <v>221</v>
      </c>
      <c r="BG16" s="8" t="s">
        <v>221</v>
      </c>
      <c r="BH16" s="8">
        <f t="shared" si="0"/>
        <v>2425</v>
      </c>
      <c r="BI16" s="8">
        <f t="shared" si="0"/>
        <v>2240.5</v>
      </c>
      <c r="BJ16" s="8" t="s">
        <v>222</v>
      </c>
      <c r="BK16" s="8">
        <f t="shared" si="1"/>
        <v>4850</v>
      </c>
      <c r="BL16" s="8">
        <f t="shared" si="1"/>
        <v>4481</v>
      </c>
      <c r="BM16" s="8" t="s">
        <v>222</v>
      </c>
      <c r="BP16" s="8" t="s">
        <v>221</v>
      </c>
      <c r="BQ16" s="11">
        <f t="shared" si="2"/>
        <v>3828.9473684210525</v>
      </c>
      <c r="BR16" s="11">
        <f t="shared" si="2"/>
        <v>3537.6315789473688</v>
      </c>
      <c r="BS16" s="8" t="s">
        <v>222</v>
      </c>
      <c r="BV16" s="8" t="s">
        <v>221</v>
      </c>
      <c r="CB16" s="8" t="s">
        <v>221</v>
      </c>
      <c r="CE16" s="8" t="s">
        <v>221</v>
      </c>
      <c r="CI16" s="8" t="s">
        <v>221</v>
      </c>
      <c r="CK16" s="8" t="s">
        <v>221</v>
      </c>
      <c r="CM16" s="8" t="s">
        <v>223</v>
      </c>
      <c r="CN16" s="9"/>
      <c r="CO16" s="9">
        <v>45930</v>
      </c>
    </row>
    <row r="17" spans="1:93" s="8" customFormat="1">
      <c r="A17" s="8">
        <v>2025</v>
      </c>
      <c r="B17" s="9">
        <v>45839</v>
      </c>
      <c r="C17" s="9">
        <v>45930</v>
      </c>
      <c r="D17" s="8" t="s">
        <v>210</v>
      </c>
      <c r="E17" s="8">
        <v>0</v>
      </c>
      <c r="F17" s="5" t="s">
        <v>254</v>
      </c>
      <c r="G17" s="5" t="s">
        <v>254</v>
      </c>
      <c r="H17" s="5" t="s">
        <v>408</v>
      </c>
      <c r="I17" s="5" t="s">
        <v>255</v>
      </c>
      <c r="J17" s="10" t="s">
        <v>231</v>
      </c>
      <c r="K17" s="10" t="s">
        <v>256</v>
      </c>
      <c r="L17" s="8" t="s">
        <v>219</v>
      </c>
      <c r="M17" s="8">
        <f>17192*2</f>
        <v>34384</v>
      </c>
      <c r="N17" s="8">
        <v>28640</v>
      </c>
      <c r="O17" s="8" t="s">
        <v>220</v>
      </c>
      <c r="P17" s="8">
        <v>0</v>
      </c>
      <c r="Q17" s="8">
        <v>0</v>
      </c>
      <c r="R17" s="8" t="s">
        <v>221</v>
      </c>
      <c r="S17" s="8" t="s">
        <v>221</v>
      </c>
      <c r="T17" s="8" t="s">
        <v>221</v>
      </c>
      <c r="U17" s="8" t="s">
        <v>221</v>
      </c>
      <c r="X17" s="8" t="s">
        <v>221</v>
      </c>
      <c r="AB17" s="8" t="s">
        <v>221</v>
      </c>
      <c r="AC17" s="8" t="s">
        <v>221</v>
      </c>
      <c r="AF17" s="8" t="s">
        <v>221</v>
      </c>
      <c r="AG17" s="8" t="s">
        <v>220</v>
      </c>
      <c r="AJ17" s="8" t="s">
        <v>222</v>
      </c>
      <c r="AK17" s="8" t="s">
        <v>221</v>
      </c>
      <c r="AN17" s="8" t="s">
        <v>221</v>
      </c>
      <c r="AR17" s="8" t="s">
        <v>221</v>
      </c>
      <c r="AV17" s="8" t="s">
        <v>221</v>
      </c>
      <c r="AZ17" s="8" t="s">
        <v>221</v>
      </c>
      <c r="BD17" s="8" t="s">
        <v>221</v>
      </c>
      <c r="BG17" s="8" t="s">
        <v>221</v>
      </c>
      <c r="BH17" s="8">
        <f t="shared" si="0"/>
        <v>8596</v>
      </c>
      <c r="BI17" s="8">
        <f t="shared" si="0"/>
        <v>7160</v>
      </c>
      <c r="BJ17" s="8" t="s">
        <v>222</v>
      </c>
      <c r="BK17" s="8">
        <f t="shared" si="1"/>
        <v>17192</v>
      </c>
      <c r="BL17" s="8">
        <f t="shared" si="1"/>
        <v>14320</v>
      </c>
      <c r="BM17" s="8" t="s">
        <v>222</v>
      </c>
      <c r="BP17" s="8" t="s">
        <v>221</v>
      </c>
      <c r="BQ17" s="11">
        <f t="shared" si="2"/>
        <v>13572.63157894737</v>
      </c>
      <c r="BR17" s="11">
        <f t="shared" si="2"/>
        <v>11305.263157894737</v>
      </c>
      <c r="BS17" s="8" t="s">
        <v>222</v>
      </c>
      <c r="BV17" s="8" t="s">
        <v>221</v>
      </c>
      <c r="CB17" s="8" t="s">
        <v>221</v>
      </c>
      <c r="CE17" s="8" t="s">
        <v>221</v>
      </c>
      <c r="CI17" s="8" t="s">
        <v>221</v>
      </c>
      <c r="CK17" s="8" t="s">
        <v>221</v>
      </c>
      <c r="CM17" s="8" t="s">
        <v>223</v>
      </c>
      <c r="CN17" s="9"/>
      <c r="CO17" s="9">
        <v>45930</v>
      </c>
    </row>
    <row r="18" spans="1:93" s="8" customFormat="1">
      <c r="A18" s="8">
        <v>2025</v>
      </c>
      <c r="B18" s="9">
        <v>45839</v>
      </c>
      <c r="C18" s="9">
        <v>45930</v>
      </c>
      <c r="D18" s="8" t="s">
        <v>210</v>
      </c>
      <c r="E18" s="8">
        <v>0</v>
      </c>
      <c r="F18" s="5" t="s">
        <v>257</v>
      </c>
      <c r="G18" s="5" t="s">
        <v>257</v>
      </c>
      <c r="H18" s="5" t="s">
        <v>408</v>
      </c>
      <c r="I18" s="5" t="s">
        <v>258</v>
      </c>
      <c r="J18" s="6" t="s">
        <v>259</v>
      </c>
      <c r="K18" s="6" t="s">
        <v>260</v>
      </c>
      <c r="L18" s="8" t="s">
        <v>219</v>
      </c>
      <c r="M18" s="8">
        <f>7245*2</f>
        <v>14490</v>
      </c>
      <c r="N18" s="8">
        <v>13030</v>
      </c>
      <c r="O18" s="8" t="s">
        <v>220</v>
      </c>
      <c r="P18" s="8">
        <v>0</v>
      </c>
      <c r="Q18" s="8">
        <v>0</v>
      </c>
      <c r="R18" s="8" t="s">
        <v>221</v>
      </c>
      <c r="S18" s="8" t="s">
        <v>221</v>
      </c>
      <c r="T18" s="8" t="s">
        <v>221</v>
      </c>
      <c r="U18" s="8" t="s">
        <v>221</v>
      </c>
      <c r="X18" s="8" t="s">
        <v>221</v>
      </c>
      <c r="AB18" s="8" t="s">
        <v>221</v>
      </c>
      <c r="AC18" s="8" t="s">
        <v>221</v>
      </c>
      <c r="AF18" s="8" t="s">
        <v>221</v>
      </c>
      <c r="AG18" s="8" t="s">
        <v>220</v>
      </c>
      <c r="AJ18" s="8" t="s">
        <v>222</v>
      </c>
      <c r="AK18" s="8" t="s">
        <v>221</v>
      </c>
      <c r="AN18" s="8" t="s">
        <v>221</v>
      </c>
      <c r="AR18" s="8" t="s">
        <v>221</v>
      </c>
      <c r="AV18" s="8" t="s">
        <v>221</v>
      </c>
      <c r="AZ18" s="8" t="s">
        <v>221</v>
      </c>
      <c r="BD18" s="8" t="s">
        <v>221</v>
      </c>
      <c r="BG18" s="8" t="s">
        <v>221</v>
      </c>
      <c r="BH18" s="8">
        <f t="shared" si="0"/>
        <v>3622.5</v>
      </c>
      <c r="BI18" s="8">
        <f t="shared" si="0"/>
        <v>3257.5</v>
      </c>
      <c r="BJ18" s="8" t="s">
        <v>222</v>
      </c>
      <c r="BK18" s="8">
        <f t="shared" si="1"/>
        <v>7245</v>
      </c>
      <c r="BL18" s="8">
        <f t="shared" si="1"/>
        <v>6515</v>
      </c>
      <c r="BM18" s="8" t="s">
        <v>222</v>
      </c>
      <c r="BP18" s="8" t="s">
        <v>221</v>
      </c>
      <c r="BQ18" s="11">
        <f t="shared" si="2"/>
        <v>5719.7368421052633</v>
      </c>
      <c r="BR18" s="11">
        <f t="shared" si="2"/>
        <v>5143.4210526315792</v>
      </c>
      <c r="BS18" s="8" t="s">
        <v>222</v>
      </c>
      <c r="BV18" s="8" t="s">
        <v>221</v>
      </c>
      <c r="CB18" s="8" t="s">
        <v>221</v>
      </c>
      <c r="CE18" s="8" t="s">
        <v>221</v>
      </c>
      <c r="CI18" s="8" t="s">
        <v>221</v>
      </c>
      <c r="CK18" s="8" t="s">
        <v>221</v>
      </c>
      <c r="CM18" s="8" t="s">
        <v>223</v>
      </c>
      <c r="CN18" s="9"/>
      <c r="CO18" s="9">
        <v>45930</v>
      </c>
    </row>
    <row r="19" spans="1:93" s="8" customFormat="1">
      <c r="A19" s="8">
        <v>2025</v>
      </c>
      <c r="B19" s="9">
        <v>45839</v>
      </c>
      <c r="C19" s="9">
        <v>45930</v>
      </c>
      <c r="D19" s="8" t="s">
        <v>210</v>
      </c>
      <c r="E19" s="8">
        <v>0</v>
      </c>
      <c r="F19" s="5" t="s">
        <v>257</v>
      </c>
      <c r="G19" s="5" t="s">
        <v>257</v>
      </c>
      <c r="H19" s="5" t="s">
        <v>408</v>
      </c>
      <c r="I19" s="5" t="s">
        <v>261</v>
      </c>
      <c r="J19" s="10" t="s">
        <v>252</v>
      </c>
      <c r="K19" s="10" t="s">
        <v>262</v>
      </c>
      <c r="L19" s="8" t="s">
        <v>228</v>
      </c>
      <c r="M19" s="8">
        <f>5685*2</f>
        <v>11370</v>
      </c>
      <c r="N19" s="8">
        <f>5219*2</f>
        <v>10438</v>
      </c>
      <c r="O19" s="8" t="s">
        <v>220</v>
      </c>
      <c r="P19" s="8">
        <v>0</v>
      </c>
      <c r="Q19" s="8">
        <v>0</v>
      </c>
      <c r="R19" s="8" t="s">
        <v>221</v>
      </c>
      <c r="S19" s="8" t="s">
        <v>221</v>
      </c>
      <c r="T19" s="8" t="s">
        <v>221</v>
      </c>
      <c r="U19" s="8" t="s">
        <v>221</v>
      </c>
      <c r="X19" s="8" t="s">
        <v>221</v>
      </c>
      <c r="AB19" s="8" t="s">
        <v>221</v>
      </c>
      <c r="AC19" s="8" t="s">
        <v>221</v>
      </c>
      <c r="AF19" s="8" t="s">
        <v>221</v>
      </c>
      <c r="AG19" s="8" t="s">
        <v>220</v>
      </c>
      <c r="AJ19" s="8" t="s">
        <v>222</v>
      </c>
      <c r="AK19" s="8" t="s">
        <v>221</v>
      </c>
      <c r="AN19" s="8" t="s">
        <v>221</v>
      </c>
      <c r="AR19" s="8" t="s">
        <v>221</v>
      </c>
      <c r="AV19" s="8" t="s">
        <v>221</v>
      </c>
      <c r="AZ19" s="8" t="s">
        <v>221</v>
      </c>
      <c r="BD19" s="8" t="s">
        <v>221</v>
      </c>
      <c r="BG19" s="8" t="s">
        <v>221</v>
      </c>
      <c r="BH19" s="8">
        <f t="shared" si="0"/>
        <v>2842.5</v>
      </c>
      <c r="BI19" s="8">
        <f t="shared" si="0"/>
        <v>2609.5</v>
      </c>
      <c r="BJ19" s="8" t="s">
        <v>222</v>
      </c>
      <c r="BK19" s="8">
        <f t="shared" si="1"/>
        <v>5685</v>
      </c>
      <c r="BL19" s="8">
        <f t="shared" si="1"/>
        <v>5219</v>
      </c>
      <c r="BM19" s="8" t="s">
        <v>222</v>
      </c>
      <c r="BP19" s="8" t="s">
        <v>221</v>
      </c>
      <c r="BQ19" s="11">
        <f t="shared" si="2"/>
        <v>4488.1578947368425</v>
      </c>
      <c r="BR19" s="11">
        <f t="shared" si="2"/>
        <v>4120.2631578947367</v>
      </c>
      <c r="BS19" s="8" t="s">
        <v>222</v>
      </c>
      <c r="BV19" s="8" t="s">
        <v>221</v>
      </c>
      <c r="CB19" s="8" t="s">
        <v>221</v>
      </c>
      <c r="CE19" s="8" t="s">
        <v>221</v>
      </c>
      <c r="CI19" s="8" t="s">
        <v>221</v>
      </c>
      <c r="CK19" s="8" t="s">
        <v>221</v>
      </c>
      <c r="CM19" s="8" t="s">
        <v>223</v>
      </c>
      <c r="CN19" s="9"/>
      <c r="CO19" s="9">
        <v>45930</v>
      </c>
    </row>
    <row r="20" spans="1:93" s="8" customFormat="1">
      <c r="A20" s="8">
        <v>2025</v>
      </c>
      <c r="B20" s="9">
        <v>45839</v>
      </c>
      <c r="C20" s="9">
        <v>45930</v>
      </c>
      <c r="D20" s="8" t="s">
        <v>210</v>
      </c>
      <c r="E20" s="8">
        <v>0</v>
      </c>
      <c r="F20" s="5" t="s">
        <v>402</v>
      </c>
      <c r="G20" s="5" t="s">
        <v>402</v>
      </c>
      <c r="H20" s="5" t="s">
        <v>409</v>
      </c>
      <c r="I20" s="5" t="s">
        <v>264</v>
      </c>
      <c r="J20" s="6" t="s">
        <v>265</v>
      </c>
      <c r="K20" s="6" t="s">
        <v>266</v>
      </c>
      <c r="L20" s="8" t="s">
        <v>228</v>
      </c>
      <c r="M20" s="8">
        <f>7927*2</f>
        <v>15854</v>
      </c>
      <c r="N20" s="8">
        <f>7068*2</f>
        <v>14136</v>
      </c>
      <c r="O20" s="8" t="s">
        <v>220</v>
      </c>
      <c r="P20" s="8">
        <v>0</v>
      </c>
      <c r="Q20" s="8">
        <v>0</v>
      </c>
      <c r="R20" s="8" t="s">
        <v>221</v>
      </c>
      <c r="S20" s="8" t="s">
        <v>221</v>
      </c>
      <c r="T20" s="8" t="s">
        <v>221</v>
      </c>
      <c r="U20" s="8" t="s">
        <v>221</v>
      </c>
      <c r="X20" s="8" t="s">
        <v>221</v>
      </c>
      <c r="AB20" s="8" t="s">
        <v>221</v>
      </c>
      <c r="AC20" s="8" t="s">
        <v>221</v>
      </c>
      <c r="AF20" s="8" t="s">
        <v>221</v>
      </c>
      <c r="AG20" s="8" t="s">
        <v>220</v>
      </c>
      <c r="AJ20" s="8" t="s">
        <v>222</v>
      </c>
      <c r="AK20" s="8" t="s">
        <v>221</v>
      </c>
      <c r="AN20" s="8" t="s">
        <v>221</v>
      </c>
      <c r="AR20" s="8" t="s">
        <v>221</v>
      </c>
      <c r="AV20" s="8" t="s">
        <v>221</v>
      </c>
      <c r="AZ20" s="8" t="s">
        <v>221</v>
      </c>
      <c r="BD20" s="8" t="s">
        <v>221</v>
      </c>
      <c r="BG20" s="8" t="s">
        <v>221</v>
      </c>
      <c r="BH20" s="8">
        <f t="shared" si="0"/>
        <v>3963.5</v>
      </c>
      <c r="BI20" s="8">
        <f t="shared" si="0"/>
        <v>3534</v>
      </c>
      <c r="BJ20" s="8" t="s">
        <v>222</v>
      </c>
      <c r="BK20" s="8">
        <f t="shared" si="1"/>
        <v>7927</v>
      </c>
      <c r="BL20" s="8">
        <f t="shared" si="1"/>
        <v>7068</v>
      </c>
      <c r="BM20" s="8" t="s">
        <v>222</v>
      </c>
      <c r="BP20" s="8" t="s">
        <v>221</v>
      </c>
      <c r="BQ20" s="11">
        <f t="shared" si="2"/>
        <v>6258.1578947368425</v>
      </c>
      <c r="BR20" s="11">
        <f t="shared" si="2"/>
        <v>5580</v>
      </c>
      <c r="BS20" s="8" t="s">
        <v>222</v>
      </c>
      <c r="BV20" s="8" t="s">
        <v>221</v>
      </c>
      <c r="CB20" s="8" t="s">
        <v>221</v>
      </c>
      <c r="CE20" s="8" t="s">
        <v>221</v>
      </c>
      <c r="CI20" s="8" t="s">
        <v>221</v>
      </c>
      <c r="CK20" s="8" t="s">
        <v>221</v>
      </c>
      <c r="CM20" s="8" t="s">
        <v>223</v>
      </c>
      <c r="CN20" s="9"/>
      <c r="CO20" s="9">
        <v>45930</v>
      </c>
    </row>
    <row r="21" spans="1:93" s="8" customFormat="1">
      <c r="A21" s="8">
        <v>2025</v>
      </c>
      <c r="B21" s="9">
        <v>45839</v>
      </c>
      <c r="C21" s="9">
        <v>45930</v>
      </c>
      <c r="D21" s="8" t="s">
        <v>210</v>
      </c>
      <c r="E21" s="8">
        <v>0</v>
      </c>
      <c r="F21" s="5" t="s">
        <v>257</v>
      </c>
      <c r="G21" s="5" t="s">
        <v>257</v>
      </c>
      <c r="H21" s="5" t="s">
        <v>409</v>
      </c>
      <c r="I21" s="5" t="s">
        <v>267</v>
      </c>
      <c r="J21" s="10" t="s">
        <v>231</v>
      </c>
      <c r="K21" s="10" t="s">
        <v>235</v>
      </c>
      <c r="L21" s="8" t="s">
        <v>219</v>
      </c>
      <c r="M21" s="8">
        <f>4850*2</f>
        <v>9700</v>
      </c>
      <c r="N21" s="8">
        <f>3981*2</f>
        <v>7962</v>
      </c>
      <c r="O21" s="8" t="s">
        <v>220</v>
      </c>
      <c r="P21" s="8">
        <v>0</v>
      </c>
      <c r="Q21" s="8">
        <v>0</v>
      </c>
      <c r="R21" s="8" t="s">
        <v>221</v>
      </c>
      <c r="S21" s="8" t="s">
        <v>221</v>
      </c>
      <c r="T21" s="8" t="s">
        <v>221</v>
      </c>
      <c r="U21" s="8" t="s">
        <v>221</v>
      </c>
      <c r="X21" s="8" t="s">
        <v>221</v>
      </c>
      <c r="AB21" s="8" t="s">
        <v>221</v>
      </c>
      <c r="AC21" s="8" t="s">
        <v>221</v>
      </c>
      <c r="AF21" s="8" t="s">
        <v>221</v>
      </c>
      <c r="AG21" s="8" t="s">
        <v>220</v>
      </c>
      <c r="AJ21" s="8" t="s">
        <v>222</v>
      </c>
      <c r="AK21" s="8" t="s">
        <v>221</v>
      </c>
      <c r="AN21" s="8" t="s">
        <v>221</v>
      </c>
      <c r="AR21" s="8" t="s">
        <v>221</v>
      </c>
      <c r="AV21" s="8" t="s">
        <v>221</v>
      </c>
      <c r="AZ21" s="8" t="s">
        <v>221</v>
      </c>
      <c r="BD21" s="8" t="s">
        <v>221</v>
      </c>
      <c r="BG21" s="8" t="s">
        <v>221</v>
      </c>
      <c r="BH21" s="8">
        <f t="shared" si="0"/>
        <v>2425</v>
      </c>
      <c r="BI21" s="8">
        <f t="shared" si="0"/>
        <v>1990.5</v>
      </c>
      <c r="BJ21" s="8" t="s">
        <v>222</v>
      </c>
      <c r="BK21" s="8">
        <f t="shared" si="1"/>
        <v>4850</v>
      </c>
      <c r="BL21" s="8">
        <f t="shared" si="1"/>
        <v>3981.0000000000005</v>
      </c>
      <c r="BM21" s="8" t="s">
        <v>222</v>
      </c>
      <c r="BP21" s="8" t="s">
        <v>221</v>
      </c>
      <c r="BQ21" s="11">
        <f t="shared" si="2"/>
        <v>3828.9473684210525</v>
      </c>
      <c r="BR21" s="11">
        <f t="shared" si="2"/>
        <v>3142.8947368421059</v>
      </c>
      <c r="BS21" s="8" t="s">
        <v>222</v>
      </c>
      <c r="BV21" s="8" t="s">
        <v>221</v>
      </c>
      <c r="CB21" s="8" t="s">
        <v>221</v>
      </c>
      <c r="CE21" s="8" t="s">
        <v>221</v>
      </c>
      <c r="CI21" s="8" t="s">
        <v>221</v>
      </c>
      <c r="CK21" s="8" t="s">
        <v>221</v>
      </c>
      <c r="CM21" s="8" t="s">
        <v>223</v>
      </c>
      <c r="CN21" s="9"/>
      <c r="CO21" s="9">
        <v>45930</v>
      </c>
    </row>
    <row r="22" spans="1:93" s="8" customFormat="1">
      <c r="A22" s="8">
        <v>2025</v>
      </c>
      <c r="B22" s="9">
        <v>45839</v>
      </c>
      <c r="C22" s="9">
        <v>45930</v>
      </c>
      <c r="D22" s="8" t="s">
        <v>210</v>
      </c>
      <c r="E22" s="8">
        <v>0</v>
      </c>
      <c r="F22" s="5" t="s">
        <v>268</v>
      </c>
      <c r="G22" s="5" t="s">
        <v>268</v>
      </c>
      <c r="H22" s="5" t="s">
        <v>410</v>
      </c>
      <c r="I22" s="5" t="s">
        <v>269</v>
      </c>
      <c r="J22" s="6" t="s">
        <v>270</v>
      </c>
      <c r="K22" s="6" t="s">
        <v>271</v>
      </c>
      <c r="L22" s="8" t="s">
        <v>228</v>
      </c>
      <c r="M22" s="8">
        <f>8991*2</f>
        <v>17982</v>
      </c>
      <c r="N22" s="8">
        <v>15810</v>
      </c>
      <c r="O22" s="8" t="s">
        <v>220</v>
      </c>
      <c r="P22" s="8">
        <v>0</v>
      </c>
      <c r="Q22" s="8">
        <v>0</v>
      </c>
      <c r="R22" s="8" t="s">
        <v>221</v>
      </c>
      <c r="S22" s="8" t="s">
        <v>221</v>
      </c>
      <c r="T22" s="8" t="s">
        <v>221</v>
      </c>
      <c r="U22" s="8" t="s">
        <v>221</v>
      </c>
      <c r="X22" s="8" t="s">
        <v>221</v>
      </c>
      <c r="AB22" s="8" t="s">
        <v>221</v>
      </c>
      <c r="AC22" s="8" t="s">
        <v>221</v>
      </c>
      <c r="AF22" s="8" t="s">
        <v>221</v>
      </c>
      <c r="AG22" s="8" t="s">
        <v>220</v>
      </c>
      <c r="AJ22" s="8" t="s">
        <v>222</v>
      </c>
      <c r="AK22" s="8" t="s">
        <v>221</v>
      </c>
      <c r="AN22" s="8" t="s">
        <v>221</v>
      </c>
      <c r="AR22" s="8" t="s">
        <v>221</v>
      </c>
      <c r="AV22" s="8" t="s">
        <v>221</v>
      </c>
      <c r="AZ22" s="8" t="s">
        <v>221</v>
      </c>
      <c r="BD22" s="8" t="s">
        <v>221</v>
      </c>
      <c r="BG22" s="8" t="s">
        <v>221</v>
      </c>
      <c r="BH22" s="8">
        <f t="shared" si="0"/>
        <v>4495.5</v>
      </c>
      <c r="BI22" s="8">
        <f t="shared" si="0"/>
        <v>3952.5</v>
      </c>
      <c r="BJ22" s="8" t="s">
        <v>222</v>
      </c>
      <c r="BK22" s="8">
        <f t="shared" si="1"/>
        <v>8991</v>
      </c>
      <c r="BL22" s="8">
        <f t="shared" si="1"/>
        <v>7905.0000000000009</v>
      </c>
      <c r="BM22" s="8" t="s">
        <v>222</v>
      </c>
      <c r="BP22" s="8" t="s">
        <v>221</v>
      </c>
      <c r="BQ22" s="11">
        <f t="shared" si="2"/>
        <v>7098.1578947368425</v>
      </c>
      <c r="BR22" s="11">
        <f t="shared" si="2"/>
        <v>6240.7894736842118</v>
      </c>
      <c r="BS22" s="8" t="s">
        <v>222</v>
      </c>
      <c r="BV22" s="8" t="s">
        <v>221</v>
      </c>
      <c r="CB22" s="8" t="s">
        <v>221</v>
      </c>
      <c r="CE22" s="8" t="s">
        <v>221</v>
      </c>
      <c r="CI22" s="8" t="s">
        <v>221</v>
      </c>
      <c r="CK22" s="8" t="s">
        <v>221</v>
      </c>
      <c r="CM22" s="8" t="s">
        <v>223</v>
      </c>
      <c r="CN22" s="9"/>
      <c r="CO22" s="9">
        <v>45930</v>
      </c>
    </row>
    <row r="23" spans="1:93" s="8" customFormat="1">
      <c r="A23" s="8">
        <v>2025</v>
      </c>
      <c r="B23" s="9">
        <v>45839</v>
      </c>
      <c r="C23" s="9">
        <v>45930</v>
      </c>
      <c r="D23" s="8" t="s">
        <v>210</v>
      </c>
      <c r="E23" s="8">
        <v>0</v>
      </c>
      <c r="F23" s="5" t="s">
        <v>233</v>
      </c>
      <c r="G23" s="5" t="s">
        <v>233</v>
      </c>
      <c r="H23" s="5" t="s">
        <v>410</v>
      </c>
      <c r="I23" s="5" t="s">
        <v>272</v>
      </c>
      <c r="J23" s="10" t="s">
        <v>273</v>
      </c>
      <c r="K23" s="10" t="s">
        <v>274</v>
      </c>
      <c r="L23" s="8" t="s">
        <v>228</v>
      </c>
      <c r="M23" s="8">
        <f>4850*2</f>
        <v>9700</v>
      </c>
      <c r="N23" s="8">
        <v>8962</v>
      </c>
      <c r="O23" s="8" t="s">
        <v>220</v>
      </c>
      <c r="P23" s="8">
        <v>0</v>
      </c>
      <c r="Q23" s="8">
        <v>0</v>
      </c>
      <c r="R23" s="8" t="s">
        <v>221</v>
      </c>
      <c r="S23" s="8" t="s">
        <v>221</v>
      </c>
      <c r="T23" s="8" t="s">
        <v>221</v>
      </c>
      <c r="U23" s="8" t="s">
        <v>221</v>
      </c>
      <c r="X23" s="8" t="s">
        <v>221</v>
      </c>
      <c r="AB23" s="8" t="s">
        <v>221</v>
      </c>
      <c r="AC23" s="8" t="s">
        <v>221</v>
      </c>
      <c r="AF23" s="8" t="s">
        <v>221</v>
      </c>
      <c r="AG23" s="8" t="s">
        <v>220</v>
      </c>
      <c r="AJ23" s="8" t="s">
        <v>222</v>
      </c>
      <c r="AK23" s="8" t="s">
        <v>221</v>
      </c>
      <c r="AN23" s="8" t="s">
        <v>221</v>
      </c>
      <c r="AR23" s="8" t="s">
        <v>221</v>
      </c>
      <c r="AV23" s="8" t="s">
        <v>221</v>
      </c>
      <c r="AZ23" s="8" t="s">
        <v>221</v>
      </c>
      <c r="BD23" s="8" t="s">
        <v>221</v>
      </c>
      <c r="BG23" s="8" t="s">
        <v>221</v>
      </c>
      <c r="BH23" s="8">
        <f t="shared" si="0"/>
        <v>2425</v>
      </c>
      <c r="BI23" s="8">
        <f t="shared" si="0"/>
        <v>2240.5</v>
      </c>
      <c r="BJ23" s="8" t="s">
        <v>222</v>
      </c>
      <c r="BK23" s="8">
        <f t="shared" si="1"/>
        <v>4850</v>
      </c>
      <c r="BL23" s="8">
        <f t="shared" si="1"/>
        <v>4481</v>
      </c>
      <c r="BM23" s="8" t="s">
        <v>222</v>
      </c>
      <c r="BP23" s="8" t="s">
        <v>221</v>
      </c>
      <c r="BQ23" s="11">
        <f t="shared" si="2"/>
        <v>3828.9473684210525</v>
      </c>
      <c r="BR23" s="11">
        <f t="shared" si="2"/>
        <v>3537.6315789473688</v>
      </c>
      <c r="BS23" s="8" t="s">
        <v>222</v>
      </c>
      <c r="BV23" s="8" t="s">
        <v>221</v>
      </c>
      <c r="CB23" s="8" t="s">
        <v>221</v>
      </c>
      <c r="CE23" s="8" t="s">
        <v>221</v>
      </c>
      <c r="CI23" s="8" t="s">
        <v>221</v>
      </c>
      <c r="CK23" s="8" t="s">
        <v>221</v>
      </c>
      <c r="CM23" s="8" t="s">
        <v>223</v>
      </c>
      <c r="CN23" s="9"/>
      <c r="CO23" s="9">
        <v>45930</v>
      </c>
    </row>
    <row r="24" spans="1:93" s="8" customFormat="1">
      <c r="A24" s="8">
        <v>2025</v>
      </c>
      <c r="B24" s="9">
        <v>45839</v>
      </c>
      <c r="C24" s="9">
        <v>45930</v>
      </c>
      <c r="D24" s="8" t="s">
        <v>210</v>
      </c>
      <c r="E24" s="8">
        <v>0</v>
      </c>
      <c r="F24" s="5" t="s">
        <v>233</v>
      </c>
      <c r="G24" s="5" t="s">
        <v>233</v>
      </c>
      <c r="H24" s="5" t="s">
        <v>410</v>
      </c>
      <c r="I24" s="5" t="s">
        <v>275</v>
      </c>
      <c r="J24" s="6" t="s">
        <v>276</v>
      </c>
      <c r="K24" s="6" t="s">
        <v>277</v>
      </c>
      <c r="L24" s="8" t="s">
        <v>228</v>
      </c>
      <c r="M24" s="8">
        <f>4850*2</f>
        <v>9700</v>
      </c>
      <c r="N24" s="8">
        <v>8962</v>
      </c>
      <c r="O24" s="8" t="s">
        <v>220</v>
      </c>
      <c r="P24" s="8">
        <v>0</v>
      </c>
      <c r="Q24" s="8">
        <v>0</v>
      </c>
      <c r="R24" s="8" t="s">
        <v>221</v>
      </c>
      <c r="S24" s="8" t="s">
        <v>221</v>
      </c>
      <c r="T24" s="8" t="s">
        <v>221</v>
      </c>
      <c r="U24" s="8" t="s">
        <v>221</v>
      </c>
      <c r="X24" s="8" t="s">
        <v>221</v>
      </c>
      <c r="AB24" s="8" t="s">
        <v>221</v>
      </c>
      <c r="AC24" s="8" t="s">
        <v>221</v>
      </c>
      <c r="AF24" s="8" t="s">
        <v>221</v>
      </c>
      <c r="AG24" s="8" t="s">
        <v>220</v>
      </c>
      <c r="AJ24" s="8" t="s">
        <v>222</v>
      </c>
      <c r="AK24" s="8" t="s">
        <v>221</v>
      </c>
      <c r="AN24" s="8" t="s">
        <v>221</v>
      </c>
      <c r="AR24" s="8" t="s">
        <v>221</v>
      </c>
      <c r="AV24" s="8" t="s">
        <v>221</v>
      </c>
      <c r="AZ24" s="8" t="s">
        <v>221</v>
      </c>
      <c r="BD24" s="8" t="s">
        <v>221</v>
      </c>
      <c r="BG24" s="8" t="s">
        <v>221</v>
      </c>
      <c r="BH24" s="8">
        <f t="shared" si="0"/>
        <v>2425</v>
      </c>
      <c r="BI24" s="8">
        <f t="shared" si="0"/>
        <v>2240.5</v>
      </c>
      <c r="BJ24" s="8" t="s">
        <v>222</v>
      </c>
      <c r="BK24" s="8">
        <f t="shared" si="1"/>
        <v>4850</v>
      </c>
      <c r="BL24" s="8">
        <f t="shared" si="1"/>
        <v>4481</v>
      </c>
      <c r="BM24" s="8" t="s">
        <v>222</v>
      </c>
      <c r="BP24" s="8" t="s">
        <v>221</v>
      </c>
      <c r="BQ24" s="11">
        <f t="shared" si="2"/>
        <v>3828.9473684210525</v>
      </c>
      <c r="BR24" s="11">
        <f t="shared" si="2"/>
        <v>3537.6315789473688</v>
      </c>
      <c r="BS24" s="8" t="s">
        <v>222</v>
      </c>
      <c r="BV24" s="8" t="s">
        <v>221</v>
      </c>
      <c r="CB24" s="8" t="s">
        <v>221</v>
      </c>
      <c r="CE24" s="8" t="s">
        <v>221</v>
      </c>
      <c r="CI24" s="8" t="s">
        <v>221</v>
      </c>
      <c r="CK24" s="8" t="s">
        <v>221</v>
      </c>
      <c r="CM24" s="8" t="s">
        <v>223</v>
      </c>
      <c r="CN24" s="9"/>
      <c r="CO24" s="9">
        <v>45930</v>
      </c>
    </row>
    <row r="25" spans="1:93" s="8" customFormat="1">
      <c r="A25" s="8">
        <v>2025</v>
      </c>
      <c r="B25" s="9">
        <v>45839</v>
      </c>
      <c r="C25" s="9">
        <v>45930</v>
      </c>
      <c r="D25" s="8" t="s">
        <v>210</v>
      </c>
      <c r="E25" s="8">
        <v>0</v>
      </c>
      <c r="F25" s="5" t="s">
        <v>278</v>
      </c>
      <c r="G25" s="5" t="s">
        <v>278</v>
      </c>
      <c r="H25" s="5" t="s">
        <v>411</v>
      </c>
      <c r="I25" s="5" t="s">
        <v>279</v>
      </c>
      <c r="J25" s="10" t="s">
        <v>280</v>
      </c>
      <c r="K25" s="10" t="s">
        <v>281</v>
      </c>
      <c r="L25" s="8" t="s">
        <v>219</v>
      </c>
      <c r="M25" s="8">
        <f>7927*2</f>
        <v>15854</v>
      </c>
      <c r="N25" s="8">
        <f>7068*2</f>
        <v>14136</v>
      </c>
      <c r="O25" s="8" t="s">
        <v>220</v>
      </c>
      <c r="P25" s="8">
        <v>0</v>
      </c>
      <c r="Q25" s="8">
        <v>0</v>
      </c>
      <c r="R25" s="8" t="s">
        <v>221</v>
      </c>
      <c r="S25" s="8" t="s">
        <v>221</v>
      </c>
      <c r="T25" s="8" t="s">
        <v>221</v>
      </c>
      <c r="U25" s="8" t="s">
        <v>221</v>
      </c>
      <c r="X25" s="8" t="s">
        <v>221</v>
      </c>
      <c r="AB25" s="8" t="s">
        <v>221</v>
      </c>
      <c r="AC25" s="8" t="s">
        <v>221</v>
      </c>
      <c r="AF25" s="8" t="s">
        <v>221</v>
      </c>
      <c r="AG25" s="8" t="s">
        <v>220</v>
      </c>
      <c r="AJ25" s="8" t="s">
        <v>222</v>
      </c>
      <c r="AK25" s="8" t="s">
        <v>221</v>
      </c>
      <c r="AN25" s="8" t="s">
        <v>221</v>
      </c>
      <c r="AR25" s="8" t="s">
        <v>221</v>
      </c>
      <c r="AV25" s="8" t="s">
        <v>221</v>
      </c>
      <c r="AZ25" s="8" t="s">
        <v>221</v>
      </c>
      <c r="BD25" s="8" t="s">
        <v>221</v>
      </c>
      <c r="BG25" s="8" t="s">
        <v>221</v>
      </c>
      <c r="BH25" s="8">
        <f t="shared" si="0"/>
        <v>3963.5</v>
      </c>
      <c r="BI25" s="8">
        <f t="shared" si="0"/>
        <v>3534</v>
      </c>
      <c r="BJ25" s="8" t="s">
        <v>222</v>
      </c>
      <c r="BK25" s="8">
        <f t="shared" si="1"/>
        <v>7927</v>
      </c>
      <c r="BL25" s="8">
        <f t="shared" si="1"/>
        <v>7068</v>
      </c>
      <c r="BM25" s="8" t="s">
        <v>222</v>
      </c>
      <c r="BP25" s="8" t="s">
        <v>221</v>
      </c>
      <c r="BQ25" s="11">
        <f t="shared" si="2"/>
        <v>6258.1578947368425</v>
      </c>
      <c r="BR25" s="11">
        <f t="shared" si="2"/>
        <v>5580</v>
      </c>
      <c r="BS25" s="8" t="s">
        <v>222</v>
      </c>
      <c r="BV25" s="8" t="s">
        <v>221</v>
      </c>
      <c r="CB25" s="8" t="s">
        <v>221</v>
      </c>
      <c r="CE25" s="8" t="s">
        <v>221</v>
      </c>
      <c r="CI25" s="8" t="s">
        <v>221</v>
      </c>
      <c r="CK25" s="8" t="s">
        <v>221</v>
      </c>
      <c r="CM25" s="8" t="s">
        <v>223</v>
      </c>
      <c r="CN25" s="9"/>
      <c r="CO25" s="9">
        <v>45930</v>
      </c>
    </row>
    <row r="26" spans="1:93" s="8" customFormat="1">
      <c r="A26" s="8">
        <v>2025</v>
      </c>
      <c r="B26" s="9">
        <v>45839</v>
      </c>
      <c r="C26" s="9">
        <v>45930</v>
      </c>
      <c r="D26" s="8" t="s">
        <v>210</v>
      </c>
      <c r="E26" s="8">
        <v>0</v>
      </c>
      <c r="F26" s="5" t="s">
        <v>257</v>
      </c>
      <c r="G26" s="5" t="s">
        <v>257</v>
      </c>
      <c r="H26" s="5" t="s">
        <v>412</v>
      </c>
      <c r="I26" s="5" t="s">
        <v>282</v>
      </c>
      <c r="J26" s="6" t="s">
        <v>231</v>
      </c>
      <c r="K26" s="6" t="s">
        <v>283</v>
      </c>
      <c r="L26" s="8" t="s">
        <v>228</v>
      </c>
      <c r="M26" s="8">
        <f>4850*2</f>
        <v>9700</v>
      </c>
      <c r="N26" s="8">
        <f>4481*2</f>
        <v>8962</v>
      </c>
      <c r="O26" s="8" t="s">
        <v>220</v>
      </c>
      <c r="P26" s="8">
        <v>0</v>
      </c>
      <c r="Q26" s="8">
        <v>0</v>
      </c>
      <c r="R26" s="8" t="s">
        <v>221</v>
      </c>
      <c r="S26" s="8" t="s">
        <v>221</v>
      </c>
      <c r="T26" s="8" t="s">
        <v>221</v>
      </c>
      <c r="U26" s="8" t="s">
        <v>221</v>
      </c>
      <c r="X26" s="8" t="s">
        <v>221</v>
      </c>
      <c r="AB26" s="8" t="s">
        <v>221</v>
      </c>
      <c r="AC26" s="8" t="s">
        <v>221</v>
      </c>
      <c r="AF26" s="8" t="s">
        <v>221</v>
      </c>
      <c r="AG26" s="8" t="s">
        <v>220</v>
      </c>
      <c r="AJ26" s="8" t="s">
        <v>222</v>
      </c>
      <c r="AK26" s="8" t="s">
        <v>221</v>
      </c>
      <c r="AN26" s="8" t="s">
        <v>221</v>
      </c>
      <c r="AR26" s="8" t="s">
        <v>221</v>
      </c>
      <c r="AV26" s="8" t="s">
        <v>221</v>
      </c>
      <c r="AZ26" s="8" t="s">
        <v>221</v>
      </c>
      <c r="BD26" s="8" t="s">
        <v>221</v>
      </c>
      <c r="BG26" s="8" t="s">
        <v>221</v>
      </c>
      <c r="BH26" s="8">
        <f t="shared" si="0"/>
        <v>2425</v>
      </c>
      <c r="BI26" s="8">
        <f t="shared" si="0"/>
        <v>2240.5</v>
      </c>
      <c r="BJ26" s="8" t="s">
        <v>222</v>
      </c>
      <c r="BK26" s="8">
        <f t="shared" si="1"/>
        <v>4850</v>
      </c>
      <c r="BL26" s="8">
        <f t="shared" si="1"/>
        <v>4481</v>
      </c>
      <c r="BM26" s="8" t="s">
        <v>222</v>
      </c>
      <c r="BP26" s="8" t="s">
        <v>221</v>
      </c>
      <c r="BQ26" s="11">
        <f t="shared" si="2"/>
        <v>3828.9473684210525</v>
      </c>
      <c r="BR26" s="11">
        <f t="shared" si="2"/>
        <v>3537.6315789473688</v>
      </c>
      <c r="BS26" s="8" t="s">
        <v>222</v>
      </c>
      <c r="BV26" s="8" t="s">
        <v>221</v>
      </c>
      <c r="CB26" s="8" t="s">
        <v>221</v>
      </c>
      <c r="CE26" s="8" t="s">
        <v>221</v>
      </c>
      <c r="CI26" s="8" t="s">
        <v>221</v>
      </c>
      <c r="CK26" s="8" t="s">
        <v>221</v>
      </c>
      <c r="CM26" s="8" t="s">
        <v>223</v>
      </c>
      <c r="CN26" s="9"/>
      <c r="CO26" s="9">
        <v>45930</v>
      </c>
    </row>
    <row r="27" spans="1:93" s="8" customFormat="1">
      <c r="A27" s="8">
        <v>2025</v>
      </c>
      <c r="B27" s="9">
        <v>45839</v>
      </c>
      <c r="C27" s="9">
        <v>45930</v>
      </c>
      <c r="D27" s="8" t="s">
        <v>210</v>
      </c>
      <c r="E27" s="8">
        <v>0</v>
      </c>
      <c r="F27" s="5" t="s">
        <v>257</v>
      </c>
      <c r="G27" s="5" t="s">
        <v>257</v>
      </c>
      <c r="H27" s="5" t="s">
        <v>413</v>
      </c>
      <c r="I27" s="5" t="s">
        <v>284</v>
      </c>
      <c r="J27" s="10" t="s">
        <v>285</v>
      </c>
      <c r="K27" s="10" t="s">
        <v>286</v>
      </c>
      <c r="L27" s="8" t="s">
        <v>219</v>
      </c>
      <c r="M27" s="8">
        <f>4850*2</f>
        <v>9700</v>
      </c>
      <c r="N27" s="8">
        <f>4481*2</f>
        <v>8962</v>
      </c>
      <c r="O27" s="8" t="s">
        <v>220</v>
      </c>
      <c r="P27" s="8">
        <v>0</v>
      </c>
      <c r="Q27" s="8">
        <v>0</v>
      </c>
      <c r="R27" s="8" t="s">
        <v>221</v>
      </c>
      <c r="S27" s="8" t="s">
        <v>221</v>
      </c>
      <c r="T27" s="8" t="s">
        <v>221</v>
      </c>
      <c r="U27" s="8" t="s">
        <v>221</v>
      </c>
      <c r="X27" s="8" t="s">
        <v>221</v>
      </c>
      <c r="AB27" s="8" t="s">
        <v>221</v>
      </c>
      <c r="AC27" s="8" t="s">
        <v>221</v>
      </c>
      <c r="AF27" s="8" t="s">
        <v>221</v>
      </c>
      <c r="AG27" s="8" t="s">
        <v>220</v>
      </c>
      <c r="AJ27" s="8" t="s">
        <v>222</v>
      </c>
      <c r="AK27" s="8" t="s">
        <v>221</v>
      </c>
      <c r="AN27" s="8" t="s">
        <v>221</v>
      </c>
      <c r="AR27" s="8" t="s">
        <v>221</v>
      </c>
      <c r="AV27" s="8" t="s">
        <v>221</v>
      </c>
      <c r="AZ27" s="8" t="s">
        <v>221</v>
      </c>
      <c r="BD27" s="8" t="s">
        <v>221</v>
      </c>
      <c r="BG27" s="8" t="s">
        <v>221</v>
      </c>
      <c r="BH27" s="8">
        <f t="shared" si="0"/>
        <v>2425</v>
      </c>
      <c r="BI27" s="8">
        <f t="shared" si="0"/>
        <v>2240.5</v>
      </c>
      <c r="BJ27" s="8" t="s">
        <v>222</v>
      </c>
      <c r="BK27" s="8">
        <f t="shared" si="1"/>
        <v>4850</v>
      </c>
      <c r="BL27" s="8">
        <f t="shared" si="1"/>
        <v>4481</v>
      </c>
      <c r="BM27" s="8" t="s">
        <v>222</v>
      </c>
      <c r="BP27" s="8" t="s">
        <v>221</v>
      </c>
      <c r="BQ27" s="11">
        <f t="shared" si="2"/>
        <v>3828.9473684210525</v>
      </c>
      <c r="BR27" s="11">
        <f t="shared" si="2"/>
        <v>3537.6315789473688</v>
      </c>
      <c r="BS27" s="8" t="s">
        <v>222</v>
      </c>
      <c r="BV27" s="8" t="s">
        <v>221</v>
      </c>
      <c r="CB27" s="8" t="s">
        <v>221</v>
      </c>
      <c r="CE27" s="8" t="s">
        <v>221</v>
      </c>
      <c r="CI27" s="8" t="s">
        <v>221</v>
      </c>
      <c r="CK27" s="8" t="s">
        <v>221</v>
      </c>
      <c r="CM27" s="8" t="s">
        <v>223</v>
      </c>
      <c r="CN27" s="9"/>
      <c r="CO27" s="9">
        <v>45930</v>
      </c>
    </row>
    <row r="28" spans="1:93" s="8" customFormat="1">
      <c r="A28" s="8">
        <v>2025</v>
      </c>
      <c r="B28" s="9">
        <v>45839</v>
      </c>
      <c r="C28" s="9">
        <v>45930</v>
      </c>
      <c r="D28" s="8" t="s">
        <v>210</v>
      </c>
      <c r="E28" s="8">
        <v>0</v>
      </c>
      <c r="F28" s="5" t="s">
        <v>257</v>
      </c>
      <c r="G28" s="5" t="s">
        <v>257</v>
      </c>
      <c r="H28" s="5" t="s">
        <v>414</v>
      </c>
      <c r="I28" s="5" t="s">
        <v>218</v>
      </c>
      <c r="J28" s="6" t="s">
        <v>287</v>
      </c>
      <c r="K28" s="6" t="s">
        <v>288</v>
      </c>
      <c r="L28" s="8" t="s">
        <v>228</v>
      </c>
      <c r="M28" s="8">
        <f>5911*2</f>
        <v>11822</v>
      </c>
      <c r="N28" s="8">
        <f>5409*2</f>
        <v>10818</v>
      </c>
      <c r="O28" s="8" t="s">
        <v>220</v>
      </c>
      <c r="P28" s="8">
        <v>0</v>
      </c>
      <c r="Q28" s="8">
        <v>0</v>
      </c>
      <c r="R28" s="8" t="s">
        <v>221</v>
      </c>
      <c r="S28" s="8" t="s">
        <v>221</v>
      </c>
      <c r="T28" s="8" t="s">
        <v>221</v>
      </c>
      <c r="U28" s="8" t="s">
        <v>221</v>
      </c>
      <c r="X28" s="8" t="s">
        <v>221</v>
      </c>
      <c r="AB28" s="8" t="s">
        <v>221</v>
      </c>
      <c r="AC28" s="8" t="s">
        <v>221</v>
      </c>
      <c r="AF28" s="8" t="s">
        <v>221</v>
      </c>
      <c r="AG28" s="8" t="s">
        <v>220</v>
      </c>
      <c r="AJ28" s="8" t="s">
        <v>222</v>
      </c>
      <c r="AK28" s="8" t="s">
        <v>221</v>
      </c>
      <c r="AN28" s="8" t="s">
        <v>221</v>
      </c>
      <c r="AR28" s="8" t="s">
        <v>221</v>
      </c>
      <c r="AV28" s="8" t="s">
        <v>221</v>
      </c>
      <c r="AZ28" s="8" t="s">
        <v>221</v>
      </c>
      <c r="BD28" s="8" t="s">
        <v>221</v>
      </c>
      <c r="BG28" s="8" t="s">
        <v>221</v>
      </c>
      <c r="BH28" s="8">
        <f t="shared" si="0"/>
        <v>2955.5</v>
      </c>
      <c r="BI28" s="8">
        <f t="shared" si="0"/>
        <v>2704.5</v>
      </c>
      <c r="BJ28" s="8" t="s">
        <v>222</v>
      </c>
      <c r="BK28" s="8">
        <f t="shared" si="1"/>
        <v>5911</v>
      </c>
      <c r="BL28" s="8">
        <f t="shared" si="1"/>
        <v>5409</v>
      </c>
      <c r="BM28" s="8" t="s">
        <v>222</v>
      </c>
      <c r="BP28" s="8" t="s">
        <v>221</v>
      </c>
      <c r="BQ28" s="11">
        <f t="shared" si="2"/>
        <v>4666.5789473684217</v>
      </c>
      <c r="BR28" s="11">
        <f t="shared" si="2"/>
        <v>4270.2631578947367</v>
      </c>
      <c r="BS28" s="8" t="s">
        <v>222</v>
      </c>
      <c r="BV28" s="8" t="s">
        <v>221</v>
      </c>
      <c r="CB28" s="8" t="s">
        <v>221</v>
      </c>
      <c r="CE28" s="8" t="s">
        <v>221</v>
      </c>
      <c r="CI28" s="8" t="s">
        <v>221</v>
      </c>
      <c r="CK28" s="8" t="s">
        <v>221</v>
      </c>
      <c r="CM28" s="8" t="s">
        <v>223</v>
      </c>
      <c r="CN28" s="9"/>
      <c r="CO28" s="9">
        <v>45930</v>
      </c>
    </row>
    <row r="29" spans="1:93" s="8" customFormat="1">
      <c r="A29" s="8">
        <v>2025</v>
      </c>
      <c r="B29" s="9">
        <v>45839</v>
      </c>
      <c r="C29" s="9">
        <v>45930</v>
      </c>
      <c r="D29" s="8" t="s">
        <v>210</v>
      </c>
      <c r="E29" s="8">
        <v>0</v>
      </c>
      <c r="F29" s="5" t="s">
        <v>403</v>
      </c>
      <c r="G29" s="5" t="s">
        <v>403</v>
      </c>
      <c r="H29" s="5" t="s">
        <v>411</v>
      </c>
      <c r="I29" s="5" t="s">
        <v>289</v>
      </c>
      <c r="J29" s="10" t="s">
        <v>290</v>
      </c>
      <c r="K29" s="10" t="s">
        <v>235</v>
      </c>
      <c r="L29" s="8" t="s">
        <v>219</v>
      </c>
      <c r="M29" s="8">
        <f>4240*2</f>
        <v>8480</v>
      </c>
      <c r="N29" s="8">
        <f>4240*2</f>
        <v>8480</v>
      </c>
      <c r="O29" s="8" t="s">
        <v>220</v>
      </c>
      <c r="P29" s="8">
        <v>0</v>
      </c>
      <c r="Q29" s="8">
        <v>0</v>
      </c>
      <c r="R29" s="8" t="s">
        <v>221</v>
      </c>
      <c r="S29" s="8" t="s">
        <v>221</v>
      </c>
      <c r="T29" s="8" t="s">
        <v>221</v>
      </c>
      <c r="U29" s="8" t="s">
        <v>221</v>
      </c>
      <c r="X29" s="8" t="s">
        <v>221</v>
      </c>
      <c r="AB29" s="8" t="s">
        <v>221</v>
      </c>
      <c r="AC29" s="8" t="s">
        <v>221</v>
      </c>
      <c r="AF29" s="8" t="s">
        <v>221</v>
      </c>
      <c r="AG29" s="8" t="s">
        <v>220</v>
      </c>
      <c r="AJ29" s="8" t="s">
        <v>222</v>
      </c>
      <c r="AK29" s="8" t="s">
        <v>221</v>
      </c>
      <c r="AN29" s="8" t="s">
        <v>221</v>
      </c>
      <c r="AR29" s="8" t="s">
        <v>221</v>
      </c>
      <c r="AV29" s="8" t="s">
        <v>221</v>
      </c>
      <c r="AZ29" s="8" t="s">
        <v>221</v>
      </c>
      <c r="BD29" s="8" t="s">
        <v>221</v>
      </c>
      <c r="BG29" s="8" t="s">
        <v>221</v>
      </c>
      <c r="BH29" s="8">
        <f t="shared" si="0"/>
        <v>2120</v>
      </c>
      <c r="BI29" s="8">
        <f t="shared" si="0"/>
        <v>2120</v>
      </c>
      <c r="BJ29" s="8" t="s">
        <v>222</v>
      </c>
      <c r="BK29" s="8">
        <f t="shared" si="1"/>
        <v>4240</v>
      </c>
      <c r="BL29" s="8">
        <f t="shared" si="1"/>
        <v>4240</v>
      </c>
      <c r="BM29" s="8" t="s">
        <v>222</v>
      </c>
      <c r="BP29" s="8" t="s">
        <v>221</v>
      </c>
      <c r="BQ29" s="11">
        <f t="shared" si="2"/>
        <v>3347.3684210526317</v>
      </c>
      <c r="BR29" s="11">
        <f t="shared" si="2"/>
        <v>3347.3684210526317</v>
      </c>
      <c r="BS29" s="8" t="s">
        <v>222</v>
      </c>
      <c r="BV29" s="8" t="s">
        <v>221</v>
      </c>
      <c r="CB29" s="8" t="s">
        <v>221</v>
      </c>
      <c r="CE29" s="8" t="s">
        <v>221</v>
      </c>
      <c r="CI29" s="8" t="s">
        <v>221</v>
      </c>
      <c r="CK29" s="8" t="s">
        <v>221</v>
      </c>
      <c r="CM29" s="8" t="s">
        <v>223</v>
      </c>
      <c r="CN29" s="9"/>
      <c r="CO29" s="9">
        <v>45930</v>
      </c>
    </row>
    <row r="30" spans="1:93" s="8" customFormat="1">
      <c r="A30" s="8">
        <v>2025</v>
      </c>
      <c r="B30" s="9">
        <v>45839</v>
      </c>
      <c r="C30" s="9">
        <v>45930</v>
      </c>
      <c r="D30" s="8" t="s">
        <v>210</v>
      </c>
      <c r="E30" s="8">
        <v>0</v>
      </c>
      <c r="F30" s="5" t="s">
        <v>257</v>
      </c>
      <c r="G30" s="5" t="s">
        <v>257</v>
      </c>
      <c r="H30" s="5" t="s">
        <v>410</v>
      </c>
      <c r="I30" s="5" t="s">
        <v>291</v>
      </c>
      <c r="J30" s="6" t="s">
        <v>292</v>
      </c>
      <c r="K30" s="6" t="s">
        <v>293</v>
      </c>
      <c r="L30" s="8" t="s">
        <v>228</v>
      </c>
      <c r="M30" s="8">
        <f>4939*2</f>
        <v>9878</v>
      </c>
      <c r="N30" s="8">
        <f>9120</f>
        <v>9120</v>
      </c>
      <c r="O30" s="8" t="s">
        <v>220</v>
      </c>
      <c r="P30" s="8">
        <v>0</v>
      </c>
      <c r="Q30" s="8">
        <v>0</v>
      </c>
      <c r="R30" s="8" t="s">
        <v>221</v>
      </c>
      <c r="S30" s="8" t="s">
        <v>221</v>
      </c>
      <c r="T30" s="8" t="s">
        <v>221</v>
      </c>
      <c r="U30" s="8" t="s">
        <v>221</v>
      </c>
      <c r="X30" s="8" t="s">
        <v>221</v>
      </c>
      <c r="AB30" s="8" t="s">
        <v>221</v>
      </c>
      <c r="AC30" s="8" t="s">
        <v>221</v>
      </c>
      <c r="AF30" s="8" t="s">
        <v>221</v>
      </c>
      <c r="AG30" s="8" t="s">
        <v>220</v>
      </c>
      <c r="AJ30" s="8" t="s">
        <v>222</v>
      </c>
      <c r="AK30" s="8" t="s">
        <v>221</v>
      </c>
      <c r="AN30" s="8" t="s">
        <v>221</v>
      </c>
      <c r="AR30" s="8" t="s">
        <v>221</v>
      </c>
      <c r="AV30" s="8" t="s">
        <v>221</v>
      </c>
      <c r="AZ30" s="8" t="s">
        <v>221</v>
      </c>
      <c r="BD30" s="8" t="s">
        <v>221</v>
      </c>
      <c r="BG30" s="8" t="s">
        <v>221</v>
      </c>
      <c r="BH30" s="8">
        <f t="shared" si="0"/>
        <v>2469.5</v>
      </c>
      <c r="BI30" s="8">
        <f t="shared" si="0"/>
        <v>2280</v>
      </c>
      <c r="BJ30" s="8" t="s">
        <v>222</v>
      </c>
      <c r="BK30" s="8">
        <f t="shared" si="1"/>
        <v>4939</v>
      </c>
      <c r="BL30" s="8">
        <f t="shared" si="1"/>
        <v>4560</v>
      </c>
      <c r="BM30" s="8" t="s">
        <v>222</v>
      </c>
      <c r="BP30" s="8" t="s">
        <v>221</v>
      </c>
      <c r="BQ30" s="11">
        <f t="shared" si="2"/>
        <v>3899.2105263157891</v>
      </c>
      <c r="BR30" s="11">
        <f t="shared" si="2"/>
        <v>3600</v>
      </c>
      <c r="BS30" s="8" t="s">
        <v>222</v>
      </c>
      <c r="BV30" s="8" t="s">
        <v>221</v>
      </c>
      <c r="CB30" s="8" t="s">
        <v>221</v>
      </c>
      <c r="CE30" s="8" t="s">
        <v>221</v>
      </c>
      <c r="CI30" s="8" t="s">
        <v>221</v>
      </c>
      <c r="CK30" s="8" t="s">
        <v>221</v>
      </c>
      <c r="CM30" s="8" t="s">
        <v>223</v>
      </c>
      <c r="CN30" s="9"/>
      <c r="CO30" s="9">
        <v>45930</v>
      </c>
    </row>
    <row r="31" spans="1:93" s="8" customFormat="1">
      <c r="A31" s="8">
        <v>2025</v>
      </c>
      <c r="B31" s="9">
        <v>45839</v>
      </c>
      <c r="C31" s="9">
        <v>45930</v>
      </c>
      <c r="D31" s="8" t="s">
        <v>210</v>
      </c>
      <c r="E31" s="8">
        <v>0</v>
      </c>
      <c r="F31" s="5" t="s">
        <v>257</v>
      </c>
      <c r="G31" s="5" t="s">
        <v>257</v>
      </c>
      <c r="H31" s="5" t="s">
        <v>410</v>
      </c>
      <c r="I31" s="5" t="s">
        <v>294</v>
      </c>
      <c r="J31" s="10" t="s">
        <v>295</v>
      </c>
      <c r="K31" s="10" t="s">
        <v>262</v>
      </c>
      <c r="L31" s="8" t="s">
        <v>228</v>
      </c>
      <c r="M31" s="8">
        <f>4850*2</f>
        <v>9700</v>
      </c>
      <c r="N31" s="8">
        <f>4481*2</f>
        <v>8962</v>
      </c>
      <c r="O31" s="8" t="s">
        <v>220</v>
      </c>
      <c r="P31" s="8">
        <v>0</v>
      </c>
      <c r="Q31" s="8">
        <v>0</v>
      </c>
      <c r="R31" s="8" t="s">
        <v>221</v>
      </c>
      <c r="S31" s="8" t="s">
        <v>221</v>
      </c>
      <c r="T31" s="8" t="s">
        <v>221</v>
      </c>
      <c r="U31" s="8" t="s">
        <v>221</v>
      </c>
      <c r="X31" s="8" t="s">
        <v>221</v>
      </c>
      <c r="AB31" s="8" t="s">
        <v>221</v>
      </c>
      <c r="AC31" s="8" t="s">
        <v>221</v>
      </c>
      <c r="AF31" s="8" t="s">
        <v>221</v>
      </c>
      <c r="AG31" s="8" t="s">
        <v>220</v>
      </c>
      <c r="AJ31" s="8" t="s">
        <v>222</v>
      </c>
      <c r="AK31" s="8" t="s">
        <v>221</v>
      </c>
      <c r="AN31" s="8" t="s">
        <v>221</v>
      </c>
      <c r="AR31" s="8" t="s">
        <v>221</v>
      </c>
      <c r="AV31" s="8" t="s">
        <v>221</v>
      </c>
      <c r="AZ31" s="8" t="s">
        <v>221</v>
      </c>
      <c r="BD31" s="8" t="s">
        <v>221</v>
      </c>
      <c r="BG31" s="8" t="s">
        <v>221</v>
      </c>
      <c r="BH31" s="8">
        <f t="shared" si="0"/>
        <v>2425</v>
      </c>
      <c r="BI31" s="8">
        <f t="shared" si="0"/>
        <v>2240.5</v>
      </c>
      <c r="BJ31" s="8" t="s">
        <v>222</v>
      </c>
      <c r="BK31" s="8">
        <f t="shared" si="1"/>
        <v>4850</v>
      </c>
      <c r="BL31" s="8">
        <f t="shared" si="1"/>
        <v>4481</v>
      </c>
      <c r="BM31" s="8" t="s">
        <v>222</v>
      </c>
      <c r="BP31" s="8" t="s">
        <v>221</v>
      </c>
      <c r="BQ31" s="11">
        <f t="shared" si="2"/>
        <v>3828.9473684210525</v>
      </c>
      <c r="BR31" s="11">
        <f t="shared" si="2"/>
        <v>3537.6315789473688</v>
      </c>
      <c r="BS31" s="8" t="s">
        <v>222</v>
      </c>
      <c r="BV31" s="8" t="s">
        <v>221</v>
      </c>
      <c r="CB31" s="8" t="s">
        <v>221</v>
      </c>
      <c r="CE31" s="8" t="s">
        <v>221</v>
      </c>
      <c r="CI31" s="8" t="s">
        <v>221</v>
      </c>
      <c r="CK31" s="8" t="s">
        <v>221</v>
      </c>
      <c r="CM31" s="8" t="s">
        <v>223</v>
      </c>
      <c r="CN31" s="9"/>
      <c r="CO31" s="9">
        <v>45930</v>
      </c>
    </row>
    <row r="32" spans="1:93" s="8" customFormat="1">
      <c r="A32" s="8">
        <v>2025</v>
      </c>
      <c r="B32" s="9">
        <v>45839</v>
      </c>
      <c r="C32" s="9">
        <v>45930</v>
      </c>
      <c r="D32" s="8" t="s">
        <v>210</v>
      </c>
      <c r="E32" s="8">
        <v>0</v>
      </c>
      <c r="F32" s="5" t="s">
        <v>257</v>
      </c>
      <c r="G32" s="5" t="s">
        <v>257</v>
      </c>
      <c r="H32" s="5" t="s">
        <v>415</v>
      </c>
      <c r="I32" s="5" t="s">
        <v>296</v>
      </c>
      <c r="J32" s="6" t="s">
        <v>297</v>
      </c>
      <c r="K32" s="6" t="s">
        <v>298</v>
      </c>
      <c r="L32" s="8" t="s">
        <v>219</v>
      </c>
      <c r="M32" s="8">
        <f>4850*2</f>
        <v>9700</v>
      </c>
      <c r="N32" s="8">
        <v>8962</v>
      </c>
      <c r="O32" s="8" t="s">
        <v>220</v>
      </c>
      <c r="P32" s="8">
        <v>0</v>
      </c>
      <c r="Q32" s="8">
        <v>0</v>
      </c>
      <c r="R32" s="8" t="s">
        <v>221</v>
      </c>
      <c r="S32" s="8" t="s">
        <v>221</v>
      </c>
      <c r="T32" s="8" t="s">
        <v>221</v>
      </c>
      <c r="U32" s="8" t="s">
        <v>221</v>
      </c>
      <c r="X32" s="8" t="s">
        <v>221</v>
      </c>
      <c r="AB32" s="8" t="s">
        <v>221</v>
      </c>
      <c r="AC32" s="8" t="s">
        <v>221</v>
      </c>
      <c r="AF32" s="8" t="s">
        <v>221</v>
      </c>
      <c r="AG32" s="8" t="s">
        <v>220</v>
      </c>
      <c r="AJ32" s="8" t="s">
        <v>222</v>
      </c>
      <c r="AK32" s="8" t="s">
        <v>221</v>
      </c>
      <c r="AN32" s="8" t="s">
        <v>221</v>
      </c>
      <c r="AR32" s="8" t="s">
        <v>221</v>
      </c>
      <c r="AV32" s="8" t="s">
        <v>221</v>
      </c>
      <c r="AZ32" s="8" t="s">
        <v>221</v>
      </c>
      <c r="BD32" s="8" t="s">
        <v>221</v>
      </c>
      <c r="BG32" s="8" t="s">
        <v>221</v>
      </c>
      <c r="BH32" s="8">
        <f t="shared" si="0"/>
        <v>2425</v>
      </c>
      <c r="BI32" s="8">
        <f t="shared" si="0"/>
        <v>2240.5</v>
      </c>
      <c r="BJ32" s="8" t="s">
        <v>222</v>
      </c>
      <c r="BK32" s="8">
        <f t="shared" si="1"/>
        <v>4850</v>
      </c>
      <c r="BL32" s="8">
        <f t="shared" si="1"/>
        <v>4481</v>
      </c>
      <c r="BM32" s="8" t="s">
        <v>222</v>
      </c>
      <c r="BP32" s="8" t="s">
        <v>221</v>
      </c>
      <c r="BQ32" s="11">
        <f t="shared" si="2"/>
        <v>3828.9473684210525</v>
      </c>
      <c r="BR32" s="11">
        <f t="shared" si="2"/>
        <v>3537.6315789473688</v>
      </c>
      <c r="BS32" s="8" t="s">
        <v>222</v>
      </c>
      <c r="BV32" s="8" t="s">
        <v>221</v>
      </c>
      <c r="CB32" s="8" t="s">
        <v>221</v>
      </c>
      <c r="CE32" s="8" t="s">
        <v>221</v>
      </c>
      <c r="CI32" s="8" t="s">
        <v>221</v>
      </c>
      <c r="CK32" s="8" t="s">
        <v>221</v>
      </c>
      <c r="CM32" s="8" t="s">
        <v>223</v>
      </c>
      <c r="CN32" s="9"/>
      <c r="CO32" s="9">
        <v>45930</v>
      </c>
    </row>
    <row r="33" spans="1:93" s="8" customFormat="1">
      <c r="A33" s="8">
        <v>2025</v>
      </c>
      <c r="B33" s="9">
        <v>45839</v>
      </c>
      <c r="C33" s="9">
        <v>45930</v>
      </c>
      <c r="D33" s="8" t="s">
        <v>210</v>
      </c>
      <c r="E33" s="8">
        <v>0</v>
      </c>
      <c r="F33" s="5" t="s">
        <v>299</v>
      </c>
      <c r="G33" s="5" t="s">
        <v>299</v>
      </c>
      <c r="H33" s="5" t="s">
        <v>416</v>
      </c>
      <c r="I33" s="5" t="s">
        <v>300</v>
      </c>
      <c r="J33" s="10" t="s">
        <v>301</v>
      </c>
      <c r="K33" s="10" t="s">
        <v>302</v>
      </c>
      <c r="L33" s="8" t="s">
        <v>228</v>
      </c>
      <c r="M33" s="8">
        <f>7926*2</f>
        <v>15852</v>
      </c>
      <c r="N33" s="8">
        <f>7067*2</f>
        <v>14134</v>
      </c>
      <c r="O33" s="8" t="s">
        <v>220</v>
      </c>
      <c r="P33" s="8">
        <v>0</v>
      </c>
      <c r="Q33" s="8">
        <v>0</v>
      </c>
      <c r="R33" s="8" t="s">
        <v>221</v>
      </c>
      <c r="S33" s="8" t="s">
        <v>221</v>
      </c>
      <c r="T33" s="8" t="s">
        <v>221</v>
      </c>
      <c r="U33" s="8" t="s">
        <v>221</v>
      </c>
      <c r="X33" s="8" t="s">
        <v>221</v>
      </c>
      <c r="AB33" s="8" t="s">
        <v>221</v>
      </c>
      <c r="AC33" s="8" t="s">
        <v>221</v>
      </c>
      <c r="AF33" s="8" t="s">
        <v>221</v>
      </c>
      <c r="AG33" s="8" t="s">
        <v>220</v>
      </c>
      <c r="AJ33" s="8" t="s">
        <v>222</v>
      </c>
      <c r="AK33" s="8" t="s">
        <v>221</v>
      </c>
      <c r="AN33" s="8" t="s">
        <v>221</v>
      </c>
      <c r="AR33" s="8" t="s">
        <v>221</v>
      </c>
      <c r="AV33" s="8" t="s">
        <v>221</v>
      </c>
      <c r="AZ33" s="8" t="s">
        <v>221</v>
      </c>
      <c r="BD33" s="8" t="s">
        <v>221</v>
      </c>
      <c r="BG33" s="8" t="s">
        <v>221</v>
      </c>
      <c r="BH33" s="8">
        <f t="shared" si="0"/>
        <v>3963</v>
      </c>
      <c r="BI33" s="8">
        <f t="shared" si="0"/>
        <v>3533.5</v>
      </c>
      <c r="BJ33" s="8" t="s">
        <v>222</v>
      </c>
      <c r="BK33" s="8">
        <f t="shared" si="1"/>
        <v>7925.9999999999991</v>
      </c>
      <c r="BL33" s="8">
        <f t="shared" si="1"/>
        <v>7067</v>
      </c>
      <c r="BM33" s="8" t="s">
        <v>222</v>
      </c>
      <c r="BP33" s="8" t="s">
        <v>221</v>
      </c>
      <c r="BQ33" s="11">
        <f t="shared" si="2"/>
        <v>6257.3684210526317</v>
      </c>
      <c r="BR33" s="11">
        <f t="shared" si="2"/>
        <v>5579.21052631579</v>
      </c>
      <c r="BS33" s="8" t="s">
        <v>222</v>
      </c>
      <c r="BV33" s="8" t="s">
        <v>221</v>
      </c>
      <c r="CB33" s="8" t="s">
        <v>221</v>
      </c>
      <c r="CE33" s="8" t="s">
        <v>221</v>
      </c>
      <c r="CI33" s="8" t="s">
        <v>221</v>
      </c>
      <c r="CK33" s="8" t="s">
        <v>221</v>
      </c>
      <c r="CM33" s="8" t="s">
        <v>223</v>
      </c>
      <c r="CN33" s="9"/>
      <c r="CO33" s="9">
        <v>45930</v>
      </c>
    </row>
    <row r="34" spans="1:93" s="8" customFormat="1">
      <c r="A34" s="8">
        <v>2025</v>
      </c>
      <c r="B34" s="9">
        <v>45839</v>
      </c>
      <c r="C34" s="9">
        <v>45930</v>
      </c>
      <c r="D34" s="8" t="s">
        <v>210</v>
      </c>
      <c r="E34" s="8">
        <v>0</v>
      </c>
      <c r="F34" s="5" t="s">
        <v>257</v>
      </c>
      <c r="G34" s="5" t="s">
        <v>257</v>
      </c>
      <c r="H34" s="5" t="s">
        <v>408</v>
      </c>
      <c r="I34" s="5" t="s">
        <v>303</v>
      </c>
      <c r="J34" s="6" t="s">
        <v>304</v>
      </c>
      <c r="K34" s="6" t="s">
        <v>243</v>
      </c>
      <c r="L34" s="8" t="s">
        <v>228</v>
      </c>
      <c r="M34" s="8">
        <f>7927*2</f>
        <v>15854</v>
      </c>
      <c r="N34" s="8">
        <f>7068*2</f>
        <v>14136</v>
      </c>
      <c r="O34" s="8" t="s">
        <v>220</v>
      </c>
      <c r="P34" s="8">
        <v>0</v>
      </c>
      <c r="Q34" s="8">
        <v>0</v>
      </c>
      <c r="R34" s="8" t="s">
        <v>221</v>
      </c>
      <c r="S34" s="8" t="s">
        <v>221</v>
      </c>
      <c r="T34" s="8" t="s">
        <v>221</v>
      </c>
      <c r="U34" s="8" t="s">
        <v>221</v>
      </c>
      <c r="X34" s="8" t="s">
        <v>221</v>
      </c>
      <c r="AB34" s="8" t="s">
        <v>221</v>
      </c>
      <c r="AC34" s="8" t="s">
        <v>221</v>
      </c>
      <c r="AF34" s="8" t="s">
        <v>221</v>
      </c>
      <c r="AG34" s="8" t="s">
        <v>220</v>
      </c>
      <c r="AJ34" s="8" t="s">
        <v>222</v>
      </c>
      <c r="AK34" s="8" t="s">
        <v>221</v>
      </c>
      <c r="AN34" s="8" t="s">
        <v>221</v>
      </c>
      <c r="AR34" s="8" t="s">
        <v>221</v>
      </c>
      <c r="AV34" s="8" t="s">
        <v>221</v>
      </c>
      <c r="AZ34" s="8" t="s">
        <v>221</v>
      </c>
      <c r="BD34" s="8" t="s">
        <v>221</v>
      </c>
      <c r="BG34" s="8" t="s">
        <v>221</v>
      </c>
      <c r="BH34" s="8">
        <f t="shared" si="0"/>
        <v>3963.5</v>
      </c>
      <c r="BI34" s="8">
        <f t="shared" si="0"/>
        <v>3534</v>
      </c>
      <c r="BJ34" s="8" t="s">
        <v>222</v>
      </c>
      <c r="BK34" s="8">
        <f t="shared" si="1"/>
        <v>7927</v>
      </c>
      <c r="BL34" s="8">
        <f t="shared" si="1"/>
        <v>7068</v>
      </c>
      <c r="BM34" s="8" t="s">
        <v>222</v>
      </c>
      <c r="BP34" s="8" t="s">
        <v>221</v>
      </c>
      <c r="BQ34" s="11">
        <f t="shared" si="2"/>
        <v>6258.1578947368425</v>
      </c>
      <c r="BR34" s="11">
        <f t="shared" si="2"/>
        <v>5580</v>
      </c>
      <c r="BS34" s="8" t="s">
        <v>222</v>
      </c>
      <c r="BV34" s="8" t="s">
        <v>221</v>
      </c>
      <c r="CB34" s="8" t="s">
        <v>221</v>
      </c>
      <c r="CE34" s="8" t="s">
        <v>221</v>
      </c>
      <c r="CI34" s="8" t="s">
        <v>221</v>
      </c>
      <c r="CK34" s="8" t="s">
        <v>221</v>
      </c>
      <c r="CM34" s="8" t="s">
        <v>223</v>
      </c>
      <c r="CN34" s="9"/>
      <c r="CO34" s="9">
        <v>45930</v>
      </c>
    </row>
    <row r="35" spans="1:93" s="8" customFormat="1">
      <c r="A35" s="8">
        <v>2025</v>
      </c>
      <c r="B35" s="9">
        <v>45839</v>
      </c>
      <c r="C35" s="9">
        <v>45930</v>
      </c>
      <c r="D35" s="8" t="s">
        <v>210</v>
      </c>
      <c r="E35" s="8">
        <v>0</v>
      </c>
      <c r="F35" s="5" t="s">
        <v>305</v>
      </c>
      <c r="G35" s="5" t="s">
        <v>305</v>
      </c>
      <c r="H35" s="5" t="s">
        <v>417</v>
      </c>
      <c r="I35" s="5" t="s">
        <v>306</v>
      </c>
      <c r="J35" s="10" t="s">
        <v>307</v>
      </c>
      <c r="K35" s="10" t="s">
        <v>301</v>
      </c>
      <c r="L35" s="8" t="s">
        <v>228</v>
      </c>
      <c r="M35" s="8">
        <f>7927*2</f>
        <v>15854</v>
      </c>
      <c r="N35" s="8">
        <f>7068*2</f>
        <v>14136</v>
      </c>
      <c r="O35" s="8" t="s">
        <v>220</v>
      </c>
      <c r="P35" s="8">
        <v>0</v>
      </c>
      <c r="Q35" s="8">
        <v>0</v>
      </c>
      <c r="R35" s="8" t="s">
        <v>221</v>
      </c>
      <c r="S35" s="8" t="s">
        <v>221</v>
      </c>
      <c r="T35" s="8" t="s">
        <v>221</v>
      </c>
      <c r="U35" s="8" t="s">
        <v>221</v>
      </c>
      <c r="X35" s="8" t="s">
        <v>221</v>
      </c>
      <c r="AB35" s="8" t="s">
        <v>221</v>
      </c>
      <c r="AC35" s="8" t="s">
        <v>221</v>
      </c>
      <c r="AF35" s="8" t="s">
        <v>221</v>
      </c>
      <c r="AG35" s="8" t="s">
        <v>220</v>
      </c>
      <c r="AJ35" s="8" t="s">
        <v>222</v>
      </c>
      <c r="AK35" s="8" t="s">
        <v>221</v>
      </c>
      <c r="AN35" s="8" t="s">
        <v>221</v>
      </c>
      <c r="AR35" s="8" t="s">
        <v>221</v>
      </c>
      <c r="AV35" s="8" t="s">
        <v>221</v>
      </c>
      <c r="AZ35" s="8" t="s">
        <v>221</v>
      </c>
      <c r="BD35" s="8" t="s">
        <v>221</v>
      </c>
      <c r="BG35" s="8" t="s">
        <v>221</v>
      </c>
      <c r="BH35" s="8">
        <f t="shared" si="0"/>
        <v>3963.5</v>
      </c>
      <c r="BI35" s="8">
        <f t="shared" si="0"/>
        <v>3534</v>
      </c>
      <c r="BJ35" s="8" t="s">
        <v>222</v>
      </c>
      <c r="BK35" s="8">
        <f t="shared" si="1"/>
        <v>7927</v>
      </c>
      <c r="BL35" s="8">
        <f t="shared" si="1"/>
        <v>7068</v>
      </c>
      <c r="BM35" s="8" t="s">
        <v>222</v>
      </c>
      <c r="BP35" s="8" t="s">
        <v>221</v>
      </c>
      <c r="BQ35" s="11">
        <f t="shared" si="2"/>
        <v>6258.1578947368425</v>
      </c>
      <c r="BR35" s="11">
        <f t="shared" si="2"/>
        <v>5580</v>
      </c>
      <c r="BS35" s="8" t="s">
        <v>222</v>
      </c>
      <c r="BV35" s="8" t="s">
        <v>221</v>
      </c>
      <c r="CB35" s="8" t="s">
        <v>221</v>
      </c>
      <c r="CE35" s="8" t="s">
        <v>221</v>
      </c>
      <c r="CI35" s="8" t="s">
        <v>221</v>
      </c>
      <c r="CK35" s="8" t="s">
        <v>221</v>
      </c>
      <c r="CM35" s="8" t="s">
        <v>223</v>
      </c>
      <c r="CN35" s="9"/>
      <c r="CO35" s="9">
        <v>45930</v>
      </c>
    </row>
    <row r="36" spans="1:93" s="8" customFormat="1">
      <c r="A36" s="8">
        <v>2025</v>
      </c>
      <c r="B36" s="9">
        <v>45839</v>
      </c>
      <c r="C36" s="9">
        <v>45930</v>
      </c>
      <c r="D36" s="8" t="s">
        <v>210</v>
      </c>
      <c r="E36" s="8">
        <v>0</v>
      </c>
      <c r="F36" s="5" t="s">
        <v>308</v>
      </c>
      <c r="G36" s="5" t="s">
        <v>308</v>
      </c>
      <c r="H36" s="5" t="s">
        <v>414</v>
      </c>
      <c r="I36" s="5" t="s">
        <v>309</v>
      </c>
      <c r="J36" s="6" t="s">
        <v>231</v>
      </c>
      <c r="K36" s="6" t="s">
        <v>235</v>
      </c>
      <c r="L36" s="8" t="s">
        <v>228</v>
      </c>
      <c r="M36" s="8">
        <f>7927*2</f>
        <v>15854</v>
      </c>
      <c r="N36" s="8">
        <v>14136</v>
      </c>
      <c r="O36" s="8" t="s">
        <v>220</v>
      </c>
      <c r="P36" s="8">
        <v>0</v>
      </c>
      <c r="Q36" s="8">
        <v>0</v>
      </c>
      <c r="R36" s="8" t="s">
        <v>221</v>
      </c>
      <c r="S36" s="8" t="s">
        <v>221</v>
      </c>
      <c r="T36" s="8" t="s">
        <v>221</v>
      </c>
      <c r="U36" s="8" t="s">
        <v>221</v>
      </c>
      <c r="X36" s="8" t="s">
        <v>221</v>
      </c>
      <c r="AB36" s="8" t="s">
        <v>221</v>
      </c>
      <c r="AC36" s="8" t="s">
        <v>221</v>
      </c>
      <c r="AF36" s="8" t="s">
        <v>221</v>
      </c>
      <c r="AG36" s="8" t="s">
        <v>220</v>
      </c>
      <c r="AJ36" s="8" t="s">
        <v>222</v>
      </c>
      <c r="AK36" s="8" t="s">
        <v>221</v>
      </c>
      <c r="AN36" s="8" t="s">
        <v>221</v>
      </c>
      <c r="AR36" s="8" t="s">
        <v>221</v>
      </c>
      <c r="AV36" s="8" t="s">
        <v>221</v>
      </c>
      <c r="AZ36" s="8" t="s">
        <v>221</v>
      </c>
      <c r="BD36" s="8" t="s">
        <v>221</v>
      </c>
      <c r="BG36" s="8" t="s">
        <v>221</v>
      </c>
      <c r="BH36" s="8">
        <f t="shared" si="0"/>
        <v>3963.5</v>
      </c>
      <c r="BI36" s="8">
        <f t="shared" si="0"/>
        <v>3534</v>
      </c>
      <c r="BJ36" s="8" t="s">
        <v>222</v>
      </c>
      <c r="BK36" s="8">
        <f t="shared" si="1"/>
        <v>7927</v>
      </c>
      <c r="BL36" s="8">
        <f t="shared" si="1"/>
        <v>7068</v>
      </c>
      <c r="BM36" s="8" t="s">
        <v>222</v>
      </c>
      <c r="BP36" s="8" t="s">
        <v>221</v>
      </c>
      <c r="BQ36" s="11">
        <f t="shared" si="2"/>
        <v>6258.1578947368425</v>
      </c>
      <c r="BR36" s="11">
        <f t="shared" si="2"/>
        <v>5580</v>
      </c>
      <c r="BS36" s="8" t="s">
        <v>222</v>
      </c>
      <c r="BV36" s="8" t="s">
        <v>221</v>
      </c>
      <c r="CB36" s="8" t="s">
        <v>221</v>
      </c>
      <c r="CE36" s="8" t="s">
        <v>221</v>
      </c>
      <c r="CI36" s="8" t="s">
        <v>221</v>
      </c>
      <c r="CK36" s="8" t="s">
        <v>221</v>
      </c>
      <c r="CM36" s="8" t="s">
        <v>223</v>
      </c>
      <c r="CN36" s="9"/>
      <c r="CO36" s="9">
        <v>45930</v>
      </c>
    </row>
    <row r="37" spans="1:93" s="8" customFormat="1">
      <c r="A37" s="8">
        <v>2025</v>
      </c>
      <c r="B37" s="9">
        <v>45839</v>
      </c>
      <c r="C37" s="9">
        <v>45930</v>
      </c>
      <c r="D37" s="8" t="s">
        <v>210</v>
      </c>
      <c r="E37" s="8">
        <v>0</v>
      </c>
      <c r="F37" s="5" t="s">
        <v>257</v>
      </c>
      <c r="G37" s="5" t="s">
        <v>257</v>
      </c>
      <c r="H37" s="5" t="s">
        <v>418</v>
      </c>
      <c r="I37" s="5" t="s">
        <v>310</v>
      </c>
      <c r="J37" s="10" t="s">
        <v>311</v>
      </c>
      <c r="K37" s="10" t="s">
        <v>301</v>
      </c>
      <c r="L37" s="8" t="s">
        <v>228</v>
      </c>
      <c r="M37" s="8">
        <f>5256*2</f>
        <v>10512</v>
      </c>
      <c r="N37" s="8">
        <v>9686</v>
      </c>
      <c r="O37" s="8" t="s">
        <v>220</v>
      </c>
      <c r="P37" s="8">
        <v>0</v>
      </c>
      <c r="Q37" s="8">
        <v>0</v>
      </c>
      <c r="R37" s="8" t="s">
        <v>221</v>
      </c>
      <c r="S37" s="8" t="s">
        <v>221</v>
      </c>
      <c r="T37" s="8" t="s">
        <v>221</v>
      </c>
      <c r="U37" s="8" t="s">
        <v>221</v>
      </c>
      <c r="X37" s="8" t="s">
        <v>221</v>
      </c>
      <c r="AB37" s="8" t="s">
        <v>221</v>
      </c>
      <c r="AC37" s="8" t="s">
        <v>221</v>
      </c>
      <c r="AF37" s="8" t="s">
        <v>221</v>
      </c>
      <c r="AG37" s="8" t="s">
        <v>220</v>
      </c>
      <c r="AJ37" s="8" t="s">
        <v>222</v>
      </c>
      <c r="AK37" s="8" t="s">
        <v>221</v>
      </c>
      <c r="AN37" s="8" t="s">
        <v>221</v>
      </c>
      <c r="AR37" s="8" t="s">
        <v>221</v>
      </c>
      <c r="AV37" s="8" t="s">
        <v>221</v>
      </c>
      <c r="AZ37" s="8" t="s">
        <v>221</v>
      </c>
      <c r="BD37" s="8" t="s">
        <v>221</v>
      </c>
      <c r="BG37" s="8" t="s">
        <v>221</v>
      </c>
      <c r="BH37" s="8">
        <f t="shared" si="0"/>
        <v>2628</v>
      </c>
      <c r="BI37" s="8">
        <f t="shared" si="0"/>
        <v>2421.5</v>
      </c>
      <c r="BJ37" s="8" t="s">
        <v>222</v>
      </c>
      <c r="BK37" s="8">
        <f t="shared" si="1"/>
        <v>5256</v>
      </c>
      <c r="BL37" s="8">
        <f t="shared" si="1"/>
        <v>4843</v>
      </c>
      <c r="BM37" s="8" t="s">
        <v>222</v>
      </c>
      <c r="BP37" s="8" t="s">
        <v>221</v>
      </c>
      <c r="BQ37" s="11">
        <f t="shared" si="2"/>
        <v>4149.4736842105267</v>
      </c>
      <c r="BR37" s="11">
        <f t="shared" si="2"/>
        <v>3823.4210526315792</v>
      </c>
      <c r="BS37" s="8" t="s">
        <v>222</v>
      </c>
      <c r="BV37" s="8" t="s">
        <v>221</v>
      </c>
      <c r="CB37" s="8" t="s">
        <v>221</v>
      </c>
      <c r="CE37" s="8" t="s">
        <v>221</v>
      </c>
      <c r="CI37" s="8" t="s">
        <v>221</v>
      </c>
      <c r="CK37" s="8" t="s">
        <v>221</v>
      </c>
      <c r="CM37" s="8" t="s">
        <v>223</v>
      </c>
      <c r="CN37" s="9"/>
      <c r="CO37" s="9">
        <v>45930</v>
      </c>
    </row>
    <row r="38" spans="1:93" s="8" customFormat="1">
      <c r="A38" s="8">
        <v>2025</v>
      </c>
      <c r="B38" s="9">
        <v>45839</v>
      </c>
      <c r="C38" s="9">
        <v>45930</v>
      </c>
      <c r="D38" s="8" t="s">
        <v>210</v>
      </c>
      <c r="E38" s="8">
        <v>0</v>
      </c>
      <c r="F38" s="5" t="s">
        <v>257</v>
      </c>
      <c r="G38" s="5" t="s">
        <v>257</v>
      </c>
      <c r="H38" s="5" t="s">
        <v>419</v>
      </c>
      <c r="I38" s="5" t="s">
        <v>312</v>
      </c>
      <c r="J38" s="10" t="s">
        <v>236</v>
      </c>
      <c r="K38" s="10" t="s">
        <v>302</v>
      </c>
      <c r="L38" s="8" t="s">
        <v>228</v>
      </c>
      <c r="M38" s="8">
        <f>4939*2</f>
        <v>9878</v>
      </c>
      <c r="N38" s="8">
        <v>9120</v>
      </c>
      <c r="O38" s="8" t="s">
        <v>220</v>
      </c>
      <c r="P38" s="8">
        <v>0</v>
      </c>
      <c r="Q38" s="8">
        <v>0</v>
      </c>
      <c r="R38" s="8" t="s">
        <v>221</v>
      </c>
      <c r="S38" s="8" t="s">
        <v>221</v>
      </c>
      <c r="T38" s="8" t="s">
        <v>221</v>
      </c>
      <c r="U38" s="8" t="s">
        <v>221</v>
      </c>
      <c r="X38" s="8" t="s">
        <v>221</v>
      </c>
      <c r="AB38" s="8" t="s">
        <v>221</v>
      </c>
      <c r="AC38" s="8" t="s">
        <v>221</v>
      </c>
      <c r="AF38" s="8" t="s">
        <v>221</v>
      </c>
      <c r="AG38" s="8" t="s">
        <v>220</v>
      </c>
      <c r="AJ38" s="8" t="s">
        <v>222</v>
      </c>
      <c r="AK38" s="8" t="s">
        <v>221</v>
      </c>
      <c r="AN38" s="8" t="s">
        <v>221</v>
      </c>
      <c r="AR38" s="8" t="s">
        <v>221</v>
      </c>
      <c r="AV38" s="8" t="s">
        <v>221</v>
      </c>
      <c r="AZ38" s="8" t="s">
        <v>221</v>
      </c>
      <c r="BD38" s="8" t="s">
        <v>221</v>
      </c>
      <c r="BG38" s="8" t="s">
        <v>221</v>
      </c>
      <c r="BH38" s="8">
        <f t="shared" si="0"/>
        <v>2469.5</v>
      </c>
      <c r="BI38" s="8">
        <f t="shared" si="0"/>
        <v>2280</v>
      </c>
      <c r="BJ38" s="8" t="s">
        <v>222</v>
      </c>
      <c r="BK38" s="8">
        <f t="shared" si="1"/>
        <v>4939</v>
      </c>
      <c r="BL38" s="8">
        <f t="shared" si="1"/>
        <v>4560</v>
      </c>
      <c r="BM38" s="8" t="s">
        <v>222</v>
      </c>
      <c r="BP38" s="8" t="s">
        <v>221</v>
      </c>
      <c r="BQ38" s="11">
        <f t="shared" si="2"/>
        <v>3899.2105263157891</v>
      </c>
      <c r="BR38" s="11">
        <f t="shared" si="2"/>
        <v>3600</v>
      </c>
      <c r="BS38" s="8" t="s">
        <v>222</v>
      </c>
      <c r="BV38" s="8" t="s">
        <v>221</v>
      </c>
      <c r="CB38" s="8" t="s">
        <v>221</v>
      </c>
      <c r="CE38" s="8" t="s">
        <v>221</v>
      </c>
      <c r="CI38" s="8" t="s">
        <v>221</v>
      </c>
      <c r="CK38" s="8" t="s">
        <v>221</v>
      </c>
      <c r="CM38" s="8" t="s">
        <v>223</v>
      </c>
      <c r="CN38" s="9"/>
      <c r="CO38" s="9">
        <v>45930</v>
      </c>
    </row>
    <row r="39" spans="1:93" s="8" customFormat="1">
      <c r="A39" s="8">
        <v>2025</v>
      </c>
      <c r="B39" s="9">
        <v>45839</v>
      </c>
      <c r="C39" s="9">
        <v>45930</v>
      </c>
      <c r="D39" s="8" t="s">
        <v>210</v>
      </c>
      <c r="E39" s="8">
        <v>0</v>
      </c>
      <c r="F39" s="5" t="s">
        <v>257</v>
      </c>
      <c r="G39" s="5" t="s">
        <v>257</v>
      </c>
      <c r="H39" s="5" t="s">
        <v>419</v>
      </c>
      <c r="I39" s="5" t="s">
        <v>313</v>
      </c>
      <c r="J39" s="6" t="s">
        <v>314</v>
      </c>
      <c r="K39" s="6" t="s">
        <v>302</v>
      </c>
      <c r="L39" s="8" t="s">
        <v>228</v>
      </c>
      <c r="M39" s="8">
        <f>6567*2</f>
        <v>13134</v>
      </c>
      <c r="N39" s="8">
        <f>5958*2</f>
        <v>11916</v>
      </c>
      <c r="O39" s="8" t="s">
        <v>220</v>
      </c>
      <c r="P39" s="8">
        <v>0</v>
      </c>
      <c r="Q39" s="8">
        <v>0</v>
      </c>
      <c r="R39" s="8" t="s">
        <v>221</v>
      </c>
      <c r="S39" s="8" t="s">
        <v>221</v>
      </c>
      <c r="T39" s="8" t="s">
        <v>221</v>
      </c>
      <c r="U39" s="8" t="s">
        <v>221</v>
      </c>
      <c r="X39" s="8" t="s">
        <v>221</v>
      </c>
      <c r="AB39" s="8" t="s">
        <v>221</v>
      </c>
      <c r="AC39" s="8" t="s">
        <v>221</v>
      </c>
      <c r="AF39" s="8" t="s">
        <v>221</v>
      </c>
      <c r="AG39" s="8" t="s">
        <v>220</v>
      </c>
      <c r="AJ39" s="8" t="s">
        <v>222</v>
      </c>
      <c r="AK39" s="8" t="s">
        <v>221</v>
      </c>
      <c r="AN39" s="8" t="s">
        <v>221</v>
      </c>
      <c r="AR39" s="8" t="s">
        <v>221</v>
      </c>
      <c r="AV39" s="8" t="s">
        <v>221</v>
      </c>
      <c r="AZ39" s="8" t="s">
        <v>221</v>
      </c>
      <c r="BD39" s="8" t="s">
        <v>221</v>
      </c>
      <c r="BG39" s="8" t="s">
        <v>221</v>
      </c>
      <c r="BH39" s="8">
        <f t="shared" si="0"/>
        <v>3283.5</v>
      </c>
      <c r="BI39" s="8">
        <f t="shared" si="0"/>
        <v>2979</v>
      </c>
      <c r="BJ39" s="8" t="s">
        <v>222</v>
      </c>
      <c r="BK39" s="8">
        <f t="shared" si="1"/>
        <v>6567</v>
      </c>
      <c r="BL39" s="8">
        <f t="shared" si="1"/>
        <v>5958</v>
      </c>
      <c r="BM39" s="8" t="s">
        <v>222</v>
      </c>
      <c r="BP39" s="8" t="s">
        <v>221</v>
      </c>
      <c r="BQ39" s="11">
        <f t="shared" si="2"/>
        <v>5184.4736842105267</v>
      </c>
      <c r="BR39" s="11">
        <f t="shared" si="2"/>
        <v>4703.6842105263167</v>
      </c>
      <c r="BS39" s="8" t="s">
        <v>222</v>
      </c>
      <c r="BV39" s="8" t="s">
        <v>221</v>
      </c>
      <c r="CB39" s="8" t="s">
        <v>221</v>
      </c>
      <c r="CE39" s="8" t="s">
        <v>221</v>
      </c>
      <c r="CI39" s="8" t="s">
        <v>221</v>
      </c>
      <c r="CK39" s="8" t="s">
        <v>221</v>
      </c>
      <c r="CM39" s="8" t="s">
        <v>223</v>
      </c>
      <c r="CN39" s="9"/>
      <c r="CO39" s="9">
        <v>45930</v>
      </c>
    </row>
    <row r="40" spans="1:93" s="8" customFormat="1">
      <c r="A40" s="8">
        <v>2025</v>
      </c>
      <c r="B40" s="9">
        <v>45839</v>
      </c>
      <c r="C40" s="9">
        <v>45930</v>
      </c>
      <c r="D40" s="8" t="s">
        <v>210</v>
      </c>
      <c r="E40" s="8">
        <v>0</v>
      </c>
      <c r="F40" s="5" t="s">
        <v>257</v>
      </c>
      <c r="G40" s="5" t="s">
        <v>257</v>
      </c>
      <c r="H40" s="5" t="s">
        <v>419</v>
      </c>
      <c r="I40" s="5" t="s">
        <v>315</v>
      </c>
      <c r="J40" s="6" t="s">
        <v>274</v>
      </c>
      <c r="K40" s="6" t="s">
        <v>235</v>
      </c>
      <c r="L40" s="8" t="s">
        <v>228</v>
      </c>
      <c r="M40" s="8">
        <f>4939*2</f>
        <v>9878</v>
      </c>
      <c r="N40" s="8">
        <v>9120</v>
      </c>
      <c r="O40" s="8" t="s">
        <v>220</v>
      </c>
      <c r="P40" s="8">
        <v>0</v>
      </c>
      <c r="Q40" s="8">
        <v>0</v>
      </c>
      <c r="R40" s="8" t="s">
        <v>221</v>
      </c>
      <c r="S40" s="8" t="s">
        <v>221</v>
      </c>
      <c r="T40" s="8" t="s">
        <v>221</v>
      </c>
      <c r="U40" s="8" t="s">
        <v>221</v>
      </c>
      <c r="X40" s="8" t="s">
        <v>221</v>
      </c>
      <c r="AB40" s="8" t="s">
        <v>221</v>
      </c>
      <c r="AC40" s="8" t="s">
        <v>221</v>
      </c>
      <c r="AF40" s="8" t="s">
        <v>221</v>
      </c>
      <c r="AG40" s="8" t="s">
        <v>220</v>
      </c>
      <c r="AJ40" s="8" t="s">
        <v>222</v>
      </c>
      <c r="AK40" s="8" t="s">
        <v>221</v>
      </c>
      <c r="AN40" s="8" t="s">
        <v>221</v>
      </c>
      <c r="AR40" s="8" t="s">
        <v>221</v>
      </c>
      <c r="AV40" s="8" t="s">
        <v>221</v>
      </c>
      <c r="AZ40" s="8" t="s">
        <v>221</v>
      </c>
      <c r="BD40" s="8" t="s">
        <v>221</v>
      </c>
      <c r="BG40" s="8" t="s">
        <v>221</v>
      </c>
      <c r="BH40" s="8">
        <f t="shared" si="0"/>
        <v>2469.5</v>
      </c>
      <c r="BI40" s="8">
        <f t="shared" si="0"/>
        <v>2280</v>
      </c>
      <c r="BJ40" s="8" t="s">
        <v>222</v>
      </c>
      <c r="BK40" s="8">
        <f t="shared" si="1"/>
        <v>4939</v>
      </c>
      <c r="BL40" s="8">
        <f t="shared" si="1"/>
        <v>4560</v>
      </c>
      <c r="BM40" s="8" t="s">
        <v>222</v>
      </c>
      <c r="BP40" s="8" t="s">
        <v>221</v>
      </c>
      <c r="BQ40" s="11">
        <f t="shared" si="2"/>
        <v>3899.2105263157891</v>
      </c>
      <c r="BR40" s="11">
        <f t="shared" si="2"/>
        <v>3600</v>
      </c>
      <c r="BS40" s="8" t="s">
        <v>222</v>
      </c>
      <c r="BV40" s="8" t="s">
        <v>221</v>
      </c>
      <c r="CB40" s="8" t="s">
        <v>221</v>
      </c>
      <c r="CE40" s="8" t="s">
        <v>221</v>
      </c>
      <c r="CI40" s="8" t="s">
        <v>221</v>
      </c>
      <c r="CK40" s="8" t="s">
        <v>221</v>
      </c>
      <c r="CM40" s="8" t="s">
        <v>223</v>
      </c>
      <c r="CN40" s="9"/>
      <c r="CO40" s="9">
        <v>45930</v>
      </c>
    </row>
    <row r="41" spans="1:93" s="8" customFormat="1">
      <c r="A41" s="8">
        <v>2025</v>
      </c>
      <c r="B41" s="9">
        <v>45839</v>
      </c>
      <c r="C41" s="9">
        <v>45930</v>
      </c>
      <c r="D41" s="8" t="s">
        <v>210</v>
      </c>
      <c r="E41" s="8">
        <v>0</v>
      </c>
      <c r="F41" s="5" t="s">
        <v>257</v>
      </c>
      <c r="G41" s="5" t="s">
        <v>257</v>
      </c>
      <c r="H41" s="5" t="s">
        <v>419</v>
      </c>
      <c r="I41" s="5" t="s">
        <v>316</v>
      </c>
      <c r="J41" s="10" t="s">
        <v>317</v>
      </c>
      <c r="K41" s="10" t="s">
        <v>274</v>
      </c>
      <c r="L41" s="8" t="s">
        <v>228</v>
      </c>
      <c r="M41" s="8">
        <f>4939*2</f>
        <v>9878</v>
      </c>
      <c r="N41" s="8">
        <v>9120</v>
      </c>
      <c r="O41" s="8" t="s">
        <v>220</v>
      </c>
      <c r="P41" s="8">
        <v>0</v>
      </c>
      <c r="Q41" s="8">
        <v>0</v>
      </c>
      <c r="R41" s="8" t="s">
        <v>221</v>
      </c>
      <c r="S41" s="8" t="s">
        <v>221</v>
      </c>
      <c r="T41" s="8" t="s">
        <v>221</v>
      </c>
      <c r="U41" s="8" t="s">
        <v>221</v>
      </c>
      <c r="X41" s="8" t="s">
        <v>221</v>
      </c>
      <c r="AB41" s="8" t="s">
        <v>221</v>
      </c>
      <c r="AC41" s="8" t="s">
        <v>221</v>
      </c>
      <c r="AF41" s="8" t="s">
        <v>221</v>
      </c>
      <c r="AG41" s="8" t="s">
        <v>220</v>
      </c>
      <c r="AJ41" s="8" t="s">
        <v>222</v>
      </c>
      <c r="AK41" s="8" t="s">
        <v>221</v>
      </c>
      <c r="AN41" s="8" t="s">
        <v>221</v>
      </c>
      <c r="AR41" s="8" t="s">
        <v>221</v>
      </c>
      <c r="AV41" s="8" t="s">
        <v>221</v>
      </c>
      <c r="AZ41" s="8" t="s">
        <v>221</v>
      </c>
      <c r="BD41" s="8" t="s">
        <v>221</v>
      </c>
      <c r="BG41" s="8" t="s">
        <v>221</v>
      </c>
      <c r="BH41" s="8">
        <f t="shared" si="0"/>
        <v>2469.5</v>
      </c>
      <c r="BI41" s="8">
        <f t="shared" si="0"/>
        <v>2280</v>
      </c>
      <c r="BJ41" s="8" t="s">
        <v>222</v>
      </c>
      <c r="BK41" s="8">
        <f t="shared" si="1"/>
        <v>4939</v>
      </c>
      <c r="BL41" s="8">
        <f t="shared" si="1"/>
        <v>4560</v>
      </c>
      <c r="BM41" s="8" t="s">
        <v>222</v>
      </c>
      <c r="BP41" s="8" t="s">
        <v>221</v>
      </c>
      <c r="BQ41" s="11">
        <f t="shared" si="2"/>
        <v>3899.2105263157891</v>
      </c>
      <c r="BR41" s="11">
        <f t="shared" si="2"/>
        <v>3600</v>
      </c>
      <c r="BS41" s="8" t="s">
        <v>222</v>
      </c>
      <c r="BV41" s="8" t="s">
        <v>221</v>
      </c>
      <c r="CB41" s="8" t="s">
        <v>221</v>
      </c>
      <c r="CE41" s="8" t="s">
        <v>221</v>
      </c>
      <c r="CI41" s="8" t="s">
        <v>221</v>
      </c>
      <c r="CK41" s="8" t="s">
        <v>221</v>
      </c>
      <c r="CM41" s="8" t="s">
        <v>223</v>
      </c>
      <c r="CN41" s="9"/>
      <c r="CO41" s="9">
        <v>45930</v>
      </c>
    </row>
    <row r="42" spans="1:93" s="8" customFormat="1">
      <c r="A42" s="8">
        <v>2025</v>
      </c>
      <c r="B42" s="9">
        <v>45839</v>
      </c>
      <c r="C42" s="9">
        <v>45930</v>
      </c>
      <c r="D42" s="8" t="s">
        <v>210</v>
      </c>
      <c r="E42" s="8">
        <v>0</v>
      </c>
      <c r="F42" s="5" t="s">
        <v>257</v>
      </c>
      <c r="G42" s="5" t="s">
        <v>257</v>
      </c>
      <c r="H42" s="5" t="s">
        <v>419</v>
      </c>
      <c r="I42" s="5" t="s">
        <v>318</v>
      </c>
      <c r="J42" s="6" t="s">
        <v>314</v>
      </c>
      <c r="K42" s="6" t="s">
        <v>243</v>
      </c>
      <c r="L42" s="8" t="s">
        <v>228</v>
      </c>
      <c r="M42" s="8">
        <f>5911*2</f>
        <v>11822</v>
      </c>
      <c r="N42" s="8">
        <v>10818</v>
      </c>
      <c r="O42" s="8" t="s">
        <v>220</v>
      </c>
      <c r="P42" s="8">
        <v>0</v>
      </c>
      <c r="Q42" s="8">
        <v>0</v>
      </c>
      <c r="R42" s="8" t="s">
        <v>221</v>
      </c>
      <c r="S42" s="8" t="s">
        <v>221</v>
      </c>
      <c r="T42" s="8" t="s">
        <v>221</v>
      </c>
      <c r="U42" s="8" t="s">
        <v>221</v>
      </c>
      <c r="X42" s="8" t="s">
        <v>221</v>
      </c>
      <c r="AB42" s="8" t="s">
        <v>221</v>
      </c>
      <c r="AC42" s="8" t="s">
        <v>221</v>
      </c>
      <c r="AF42" s="8" t="s">
        <v>221</v>
      </c>
      <c r="AG42" s="8" t="s">
        <v>220</v>
      </c>
      <c r="AJ42" s="8" t="s">
        <v>222</v>
      </c>
      <c r="AK42" s="8" t="s">
        <v>221</v>
      </c>
      <c r="AN42" s="8" t="s">
        <v>221</v>
      </c>
      <c r="AR42" s="8" t="s">
        <v>221</v>
      </c>
      <c r="AV42" s="8" t="s">
        <v>221</v>
      </c>
      <c r="AZ42" s="8" t="s">
        <v>221</v>
      </c>
      <c r="BD42" s="8" t="s">
        <v>221</v>
      </c>
      <c r="BG42" s="8" t="s">
        <v>221</v>
      </c>
      <c r="BH42" s="8">
        <f t="shared" si="0"/>
        <v>2955.5</v>
      </c>
      <c r="BI42" s="8">
        <f t="shared" si="0"/>
        <v>2704.5</v>
      </c>
      <c r="BJ42" s="8" t="s">
        <v>222</v>
      </c>
      <c r="BK42" s="8">
        <f t="shared" si="1"/>
        <v>5911</v>
      </c>
      <c r="BL42" s="8">
        <f t="shared" si="1"/>
        <v>5409</v>
      </c>
      <c r="BM42" s="8" t="s">
        <v>222</v>
      </c>
      <c r="BP42" s="8" t="s">
        <v>221</v>
      </c>
      <c r="BQ42" s="11">
        <f t="shared" si="2"/>
        <v>4666.5789473684217</v>
      </c>
      <c r="BR42" s="11">
        <f t="shared" si="2"/>
        <v>4270.2631578947367</v>
      </c>
      <c r="BS42" s="8" t="s">
        <v>222</v>
      </c>
      <c r="BV42" s="8" t="s">
        <v>221</v>
      </c>
      <c r="CB42" s="8" t="s">
        <v>221</v>
      </c>
      <c r="CE42" s="8" t="s">
        <v>221</v>
      </c>
      <c r="CI42" s="8" t="s">
        <v>221</v>
      </c>
      <c r="CK42" s="8" t="s">
        <v>221</v>
      </c>
      <c r="CM42" s="8" t="s">
        <v>223</v>
      </c>
      <c r="CN42" s="9"/>
      <c r="CO42" s="9">
        <v>45930</v>
      </c>
    </row>
    <row r="43" spans="1:93" s="8" customFormat="1">
      <c r="A43" s="8">
        <v>2025</v>
      </c>
      <c r="B43" s="9">
        <v>45839</v>
      </c>
      <c r="C43" s="9">
        <v>45930</v>
      </c>
      <c r="D43" s="8" t="s">
        <v>210</v>
      </c>
      <c r="E43" s="8">
        <v>0</v>
      </c>
      <c r="F43" s="5" t="s">
        <v>319</v>
      </c>
      <c r="G43" s="5" t="s">
        <v>319</v>
      </c>
      <c r="H43" s="5" t="s">
        <v>420</v>
      </c>
      <c r="I43" s="5" t="s">
        <v>320</v>
      </c>
      <c r="J43" s="10" t="s">
        <v>321</v>
      </c>
      <c r="K43" s="10" t="s">
        <v>322</v>
      </c>
      <c r="L43" s="8" t="s">
        <v>228</v>
      </c>
      <c r="M43" s="8">
        <f>5991*2</f>
        <v>11982</v>
      </c>
      <c r="N43" s="8">
        <v>15810</v>
      </c>
      <c r="O43" s="8" t="s">
        <v>220</v>
      </c>
      <c r="P43" s="8">
        <v>0</v>
      </c>
      <c r="Q43" s="8">
        <v>0</v>
      </c>
      <c r="R43" s="8" t="s">
        <v>221</v>
      </c>
      <c r="S43" s="8" t="s">
        <v>221</v>
      </c>
      <c r="T43" s="8" t="s">
        <v>221</v>
      </c>
      <c r="U43" s="8" t="s">
        <v>221</v>
      </c>
      <c r="X43" s="8" t="s">
        <v>221</v>
      </c>
      <c r="AB43" s="8" t="s">
        <v>221</v>
      </c>
      <c r="AC43" s="8" t="s">
        <v>221</v>
      </c>
      <c r="AF43" s="8" t="s">
        <v>221</v>
      </c>
      <c r="AG43" s="8" t="s">
        <v>220</v>
      </c>
      <c r="AJ43" s="8" t="s">
        <v>222</v>
      </c>
      <c r="AK43" s="8" t="s">
        <v>221</v>
      </c>
      <c r="AN43" s="8" t="s">
        <v>221</v>
      </c>
      <c r="AR43" s="8" t="s">
        <v>221</v>
      </c>
      <c r="AV43" s="8" t="s">
        <v>221</v>
      </c>
      <c r="AZ43" s="8" t="s">
        <v>221</v>
      </c>
      <c r="BD43" s="8" t="s">
        <v>221</v>
      </c>
      <c r="BG43" s="8" t="s">
        <v>221</v>
      </c>
      <c r="BH43" s="8">
        <f t="shared" si="0"/>
        <v>2995.5</v>
      </c>
      <c r="BI43" s="8">
        <f t="shared" si="0"/>
        <v>3952.5</v>
      </c>
      <c r="BJ43" s="8" t="s">
        <v>222</v>
      </c>
      <c r="BK43" s="8">
        <f t="shared" si="1"/>
        <v>5991</v>
      </c>
      <c r="BL43" s="8">
        <f t="shared" si="1"/>
        <v>7905.0000000000009</v>
      </c>
      <c r="BM43" s="8" t="s">
        <v>222</v>
      </c>
      <c r="BP43" s="8" t="s">
        <v>221</v>
      </c>
      <c r="BQ43" s="11">
        <f t="shared" si="2"/>
        <v>4729.7368421052633</v>
      </c>
      <c r="BR43" s="11">
        <f t="shared" si="2"/>
        <v>6240.7894736842118</v>
      </c>
      <c r="BS43" s="8" t="s">
        <v>222</v>
      </c>
      <c r="BV43" s="8" t="s">
        <v>221</v>
      </c>
      <c r="CB43" s="8" t="s">
        <v>221</v>
      </c>
      <c r="CE43" s="8" t="s">
        <v>221</v>
      </c>
      <c r="CI43" s="8" t="s">
        <v>221</v>
      </c>
      <c r="CK43" s="8" t="s">
        <v>221</v>
      </c>
      <c r="CM43" s="8" t="s">
        <v>223</v>
      </c>
      <c r="CN43" s="9"/>
      <c r="CO43" s="9">
        <v>45930</v>
      </c>
    </row>
    <row r="44" spans="1:93" s="8" customFormat="1">
      <c r="A44" s="8">
        <v>2025</v>
      </c>
      <c r="B44" s="9">
        <v>45839</v>
      </c>
      <c r="C44" s="9">
        <v>45930</v>
      </c>
      <c r="D44" s="8" t="s">
        <v>210</v>
      </c>
      <c r="E44" s="8">
        <v>0</v>
      </c>
      <c r="F44" s="5" t="s">
        <v>404</v>
      </c>
      <c r="G44" s="5" t="s">
        <v>404</v>
      </c>
      <c r="H44" s="5" t="s">
        <v>412</v>
      </c>
      <c r="I44" s="5" t="s">
        <v>323</v>
      </c>
      <c r="J44" s="10" t="s">
        <v>324</v>
      </c>
      <c r="K44" s="10" t="s">
        <v>325</v>
      </c>
      <c r="L44" s="8" t="s">
        <v>228</v>
      </c>
      <c r="M44" s="8">
        <f>13713*2</f>
        <v>27426</v>
      </c>
      <c r="N44" s="8">
        <f>11618*2</f>
        <v>23236</v>
      </c>
      <c r="O44" s="8" t="s">
        <v>220</v>
      </c>
      <c r="P44" s="8">
        <v>0</v>
      </c>
      <c r="Q44" s="8">
        <v>0</v>
      </c>
      <c r="R44" s="8" t="s">
        <v>221</v>
      </c>
      <c r="S44" s="8" t="s">
        <v>221</v>
      </c>
      <c r="T44" s="8" t="s">
        <v>221</v>
      </c>
      <c r="U44" s="8" t="s">
        <v>221</v>
      </c>
      <c r="X44" s="8" t="s">
        <v>221</v>
      </c>
      <c r="AB44" s="8" t="s">
        <v>221</v>
      </c>
      <c r="AC44" s="8" t="s">
        <v>221</v>
      </c>
      <c r="AF44" s="8" t="s">
        <v>221</v>
      </c>
      <c r="AG44" s="8" t="s">
        <v>220</v>
      </c>
      <c r="AJ44" s="8" t="s">
        <v>222</v>
      </c>
      <c r="AK44" s="8" t="s">
        <v>221</v>
      </c>
      <c r="AN44" s="8" t="s">
        <v>221</v>
      </c>
      <c r="AR44" s="8" t="s">
        <v>221</v>
      </c>
      <c r="AV44" s="8" t="s">
        <v>221</v>
      </c>
      <c r="AZ44" s="8" t="s">
        <v>221</v>
      </c>
      <c r="BD44" s="8" t="s">
        <v>221</v>
      </c>
      <c r="BG44" s="8" t="s">
        <v>221</v>
      </c>
      <c r="BH44" s="8">
        <f t="shared" si="0"/>
        <v>6856.5</v>
      </c>
      <c r="BI44" s="8">
        <f t="shared" si="0"/>
        <v>5809</v>
      </c>
      <c r="BJ44" s="8" t="s">
        <v>222</v>
      </c>
      <c r="BK44" s="8">
        <f t="shared" si="1"/>
        <v>13713</v>
      </c>
      <c r="BL44" s="8">
        <f t="shared" si="1"/>
        <v>11618</v>
      </c>
      <c r="BM44" s="8" t="s">
        <v>222</v>
      </c>
      <c r="BP44" s="8" t="s">
        <v>221</v>
      </c>
      <c r="BQ44" s="11">
        <f t="shared" si="2"/>
        <v>10826.052631578947</v>
      </c>
      <c r="BR44" s="11">
        <f t="shared" si="2"/>
        <v>9172.105263157895</v>
      </c>
      <c r="BS44" s="8" t="s">
        <v>222</v>
      </c>
      <c r="BV44" s="8" t="s">
        <v>221</v>
      </c>
      <c r="CB44" s="8" t="s">
        <v>221</v>
      </c>
      <c r="CE44" s="8" t="s">
        <v>221</v>
      </c>
      <c r="CI44" s="8" t="s">
        <v>221</v>
      </c>
      <c r="CK44" s="8" t="s">
        <v>221</v>
      </c>
      <c r="CM44" s="8" t="s">
        <v>223</v>
      </c>
      <c r="CN44" s="9"/>
      <c r="CO44" s="9">
        <v>45930</v>
      </c>
    </row>
    <row r="45" spans="1:93" s="8" customFormat="1">
      <c r="A45" s="8">
        <v>2025</v>
      </c>
      <c r="B45" s="9">
        <v>45839</v>
      </c>
      <c r="C45" s="9">
        <v>45930</v>
      </c>
      <c r="D45" s="8" t="s">
        <v>210</v>
      </c>
      <c r="E45" s="8">
        <v>0</v>
      </c>
      <c r="F45" s="5" t="s">
        <v>233</v>
      </c>
      <c r="G45" s="5" t="s">
        <v>233</v>
      </c>
      <c r="H45" s="5" t="s">
        <v>408</v>
      </c>
      <c r="I45" s="5" t="s">
        <v>326</v>
      </c>
      <c r="J45" s="6" t="s">
        <v>231</v>
      </c>
      <c r="K45" s="6" t="s">
        <v>283</v>
      </c>
      <c r="L45" s="8" t="s">
        <v>219</v>
      </c>
      <c r="M45" s="8">
        <f>5685*2</f>
        <v>11370</v>
      </c>
      <c r="N45" s="8">
        <v>10438</v>
      </c>
      <c r="O45" s="8" t="s">
        <v>220</v>
      </c>
      <c r="P45" s="8">
        <v>0</v>
      </c>
      <c r="Q45" s="8">
        <v>0</v>
      </c>
      <c r="R45" s="8" t="s">
        <v>221</v>
      </c>
      <c r="S45" s="8" t="s">
        <v>221</v>
      </c>
      <c r="T45" s="8" t="s">
        <v>221</v>
      </c>
      <c r="U45" s="8" t="s">
        <v>221</v>
      </c>
      <c r="X45" s="8" t="s">
        <v>221</v>
      </c>
      <c r="AB45" s="8" t="s">
        <v>221</v>
      </c>
      <c r="AC45" s="8" t="s">
        <v>221</v>
      </c>
      <c r="AF45" s="8" t="s">
        <v>221</v>
      </c>
      <c r="AG45" s="8" t="s">
        <v>220</v>
      </c>
      <c r="AJ45" s="8" t="s">
        <v>222</v>
      </c>
      <c r="AK45" s="8" t="s">
        <v>221</v>
      </c>
      <c r="AN45" s="8" t="s">
        <v>221</v>
      </c>
      <c r="AR45" s="8" t="s">
        <v>221</v>
      </c>
      <c r="AV45" s="8" t="s">
        <v>221</v>
      </c>
      <c r="AZ45" s="8" t="s">
        <v>221</v>
      </c>
      <c r="BD45" s="8" t="s">
        <v>221</v>
      </c>
      <c r="BG45" s="8" t="s">
        <v>221</v>
      </c>
      <c r="BH45" s="8">
        <f t="shared" si="0"/>
        <v>2842.5</v>
      </c>
      <c r="BI45" s="8">
        <f t="shared" si="0"/>
        <v>2609.5</v>
      </c>
      <c r="BJ45" s="8" t="s">
        <v>222</v>
      </c>
      <c r="BK45" s="8">
        <f t="shared" si="1"/>
        <v>5685</v>
      </c>
      <c r="BL45" s="8">
        <f t="shared" si="1"/>
        <v>5219</v>
      </c>
      <c r="BM45" s="8" t="s">
        <v>222</v>
      </c>
      <c r="BP45" s="8" t="s">
        <v>221</v>
      </c>
      <c r="BQ45" s="11">
        <f t="shared" si="2"/>
        <v>4488.1578947368425</v>
      </c>
      <c r="BR45" s="11">
        <f t="shared" si="2"/>
        <v>4120.2631578947367</v>
      </c>
      <c r="BS45" s="8" t="s">
        <v>222</v>
      </c>
      <c r="BV45" s="8" t="s">
        <v>221</v>
      </c>
      <c r="CB45" s="8" t="s">
        <v>221</v>
      </c>
      <c r="CE45" s="8" t="s">
        <v>221</v>
      </c>
      <c r="CI45" s="8" t="s">
        <v>221</v>
      </c>
      <c r="CK45" s="8" t="s">
        <v>221</v>
      </c>
      <c r="CM45" s="8" t="s">
        <v>223</v>
      </c>
      <c r="CN45" s="9"/>
      <c r="CO45" s="9">
        <v>45930</v>
      </c>
    </row>
    <row r="46" spans="1:93" s="8" customFormat="1">
      <c r="A46" s="8">
        <v>2025</v>
      </c>
      <c r="B46" s="9">
        <v>45839</v>
      </c>
      <c r="C46" s="9">
        <v>45930</v>
      </c>
      <c r="D46" s="8" t="s">
        <v>210</v>
      </c>
      <c r="E46" s="8">
        <v>0</v>
      </c>
      <c r="F46" s="5" t="s">
        <v>327</v>
      </c>
      <c r="G46" s="5" t="s">
        <v>327</v>
      </c>
      <c r="H46" s="5" t="s">
        <v>413</v>
      </c>
      <c r="I46" s="5" t="s">
        <v>328</v>
      </c>
      <c r="J46" s="10" t="s">
        <v>329</v>
      </c>
      <c r="K46" s="10" t="s">
        <v>330</v>
      </c>
      <c r="L46" s="8" t="s">
        <v>219</v>
      </c>
      <c r="M46" s="8">
        <f>5911*2</f>
        <v>11822</v>
      </c>
      <c r="N46" s="8">
        <f>10818</f>
        <v>10818</v>
      </c>
      <c r="O46" s="8" t="s">
        <v>220</v>
      </c>
      <c r="P46" s="8">
        <v>0</v>
      </c>
      <c r="Q46" s="8">
        <v>0</v>
      </c>
      <c r="R46" s="8" t="s">
        <v>221</v>
      </c>
      <c r="S46" s="8" t="s">
        <v>221</v>
      </c>
      <c r="T46" s="8" t="s">
        <v>221</v>
      </c>
      <c r="U46" s="8" t="s">
        <v>221</v>
      </c>
      <c r="X46" s="8" t="s">
        <v>221</v>
      </c>
      <c r="AB46" s="8" t="s">
        <v>221</v>
      </c>
      <c r="AC46" s="8" t="s">
        <v>221</v>
      </c>
      <c r="AF46" s="8" t="s">
        <v>221</v>
      </c>
      <c r="AG46" s="8" t="s">
        <v>220</v>
      </c>
      <c r="AJ46" s="8" t="s">
        <v>222</v>
      </c>
      <c r="AK46" s="8" t="s">
        <v>221</v>
      </c>
      <c r="AN46" s="8" t="s">
        <v>221</v>
      </c>
      <c r="AR46" s="8" t="s">
        <v>221</v>
      </c>
      <c r="AV46" s="8" t="s">
        <v>221</v>
      </c>
      <c r="AZ46" s="8" t="s">
        <v>221</v>
      </c>
      <c r="BD46" s="8" t="s">
        <v>221</v>
      </c>
      <c r="BG46" s="8" t="s">
        <v>221</v>
      </c>
      <c r="BH46" s="8">
        <f t="shared" si="0"/>
        <v>2955.5</v>
      </c>
      <c r="BI46" s="8">
        <f t="shared" si="0"/>
        <v>2704.5</v>
      </c>
      <c r="BJ46" s="8" t="s">
        <v>222</v>
      </c>
      <c r="BK46" s="8">
        <f t="shared" si="1"/>
        <v>5911</v>
      </c>
      <c r="BL46" s="8">
        <f t="shared" si="1"/>
        <v>5409</v>
      </c>
      <c r="BM46" s="8" t="s">
        <v>222</v>
      </c>
      <c r="BP46" s="8" t="s">
        <v>221</v>
      </c>
      <c r="BQ46" s="11">
        <f t="shared" si="2"/>
        <v>4666.5789473684217</v>
      </c>
      <c r="BR46" s="11">
        <f t="shared" si="2"/>
        <v>4270.2631578947367</v>
      </c>
      <c r="BS46" s="8" t="s">
        <v>222</v>
      </c>
      <c r="BV46" s="8" t="s">
        <v>221</v>
      </c>
      <c r="CB46" s="8" t="s">
        <v>221</v>
      </c>
      <c r="CE46" s="8" t="s">
        <v>221</v>
      </c>
      <c r="CI46" s="8" t="s">
        <v>221</v>
      </c>
      <c r="CK46" s="8" t="s">
        <v>221</v>
      </c>
      <c r="CM46" s="8" t="s">
        <v>223</v>
      </c>
      <c r="CN46" s="9"/>
      <c r="CO46" s="9">
        <v>45930</v>
      </c>
    </row>
    <row r="47" spans="1:93" s="8" customFormat="1">
      <c r="A47" s="8">
        <v>2025</v>
      </c>
      <c r="B47" s="9">
        <v>45839</v>
      </c>
      <c r="C47" s="9">
        <v>45930</v>
      </c>
      <c r="D47" s="8" t="s">
        <v>210</v>
      </c>
      <c r="E47" s="8">
        <v>0</v>
      </c>
      <c r="F47" s="5" t="s">
        <v>257</v>
      </c>
      <c r="G47" s="5" t="s">
        <v>257</v>
      </c>
      <c r="H47" s="5" t="s">
        <v>419</v>
      </c>
      <c r="I47" s="5" t="s">
        <v>331</v>
      </c>
      <c r="J47" s="6" t="s">
        <v>231</v>
      </c>
      <c r="K47" s="6" t="s">
        <v>332</v>
      </c>
      <c r="L47" s="8" t="s">
        <v>228</v>
      </c>
      <c r="M47" s="8">
        <f>4939*2</f>
        <v>9878</v>
      </c>
      <c r="N47" s="8">
        <f>4939*2</f>
        <v>9878</v>
      </c>
      <c r="O47" s="8" t="s">
        <v>220</v>
      </c>
      <c r="P47" s="8">
        <v>0</v>
      </c>
      <c r="Q47" s="8">
        <v>0</v>
      </c>
      <c r="R47" s="8" t="s">
        <v>221</v>
      </c>
      <c r="S47" s="8" t="s">
        <v>221</v>
      </c>
      <c r="T47" s="8" t="s">
        <v>221</v>
      </c>
      <c r="U47" s="8" t="s">
        <v>221</v>
      </c>
      <c r="X47" s="8" t="s">
        <v>221</v>
      </c>
      <c r="AB47" s="8" t="s">
        <v>221</v>
      </c>
      <c r="AC47" s="8" t="s">
        <v>221</v>
      </c>
      <c r="AF47" s="8" t="s">
        <v>221</v>
      </c>
      <c r="AG47" s="8" t="s">
        <v>220</v>
      </c>
      <c r="AJ47" s="8" t="s">
        <v>222</v>
      </c>
      <c r="AK47" s="8" t="s">
        <v>221</v>
      </c>
      <c r="AN47" s="8" t="s">
        <v>221</v>
      </c>
      <c r="AR47" s="8" t="s">
        <v>221</v>
      </c>
      <c r="AV47" s="8" t="s">
        <v>221</v>
      </c>
      <c r="AZ47" s="8" t="s">
        <v>221</v>
      </c>
      <c r="BD47" s="8" t="s">
        <v>221</v>
      </c>
      <c r="BG47" s="8" t="s">
        <v>221</v>
      </c>
      <c r="BH47" s="8">
        <f t="shared" si="0"/>
        <v>2469.5</v>
      </c>
      <c r="BI47" s="8">
        <f t="shared" si="0"/>
        <v>2469.5</v>
      </c>
      <c r="BJ47" s="8" t="s">
        <v>222</v>
      </c>
      <c r="BK47" s="8">
        <f t="shared" si="1"/>
        <v>4939</v>
      </c>
      <c r="BL47" s="8">
        <f t="shared" si="1"/>
        <v>4939</v>
      </c>
      <c r="BM47" s="8" t="s">
        <v>222</v>
      </c>
      <c r="BP47" s="8" t="s">
        <v>221</v>
      </c>
      <c r="BQ47" s="11">
        <f t="shared" si="2"/>
        <v>3899.2105263157891</v>
      </c>
      <c r="BR47" s="11">
        <f t="shared" si="2"/>
        <v>3899.2105263157891</v>
      </c>
      <c r="BS47" s="8" t="s">
        <v>222</v>
      </c>
      <c r="BV47" s="8" t="s">
        <v>221</v>
      </c>
      <c r="CB47" s="8" t="s">
        <v>221</v>
      </c>
      <c r="CE47" s="8" t="s">
        <v>221</v>
      </c>
      <c r="CI47" s="8" t="s">
        <v>221</v>
      </c>
      <c r="CK47" s="8" t="s">
        <v>221</v>
      </c>
      <c r="CM47" s="8" t="s">
        <v>223</v>
      </c>
      <c r="CN47" s="9"/>
      <c r="CO47" s="9">
        <v>45930</v>
      </c>
    </row>
    <row r="48" spans="1:93" s="8" customFormat="1">
      <c r="A48" s="8">
        <v>2025</v>
      </c>
      <c r="B48" s="9">
        <v>45839</v>
      </c>
      <c r="C48" s="9">
        <v>45930</v>
      </c>
      <c r="D48" s="8" t="s">
        <v>210</v>
      </c>
      <c r="E48" s="8">
        <v>0</v>
      </c>
      <c r="F48" s="5" t="s">
        <v>333</v>
      </c>
      <c r="G48" s="5" t="s">
        <v>333</v>
      </c>
      <c r="H48" s="5" t="s">
        <v>421</v>
      </c>
      <c r="I48" s="5" t="s">
        <v>334</v>
      </c>
      <c r="J48" s="10" t="s">
        <v>235</v>
      </c>
      <c r="K48" s="10" t="s">
        <v>335</v>
      </c>
      <c r="L48" s="8" t="s">
        <v>228</v>
      </c>
      <c r="M48" s="8">
        <f>11827*2</f>
        <v>23654</v>
      </c>
      <c r="N48" s="8">
        <f>10135*2</f>
        <v>20270</v>
      </c>
      <c r="O48" s="8" t="s">
        <v>220</v>
      </c>
      <c r="P48" s="8">
        <v>0</v>
      </c>
      <c r="Q48" s="8">
        <v>0</v>
      </c>
      <c r="R48" s="8" t="s">
        <v>221</v>
      </c>
      <c r="S48" s="8" t="s">
        <v>221</v>
      </c>
      <c r="T48" s="8" t="s">
        <v>221</v>
      </c>
      <c r="U48" s="8" t="s">
        <v>221</v>
      </c>
      <c r="X48" s="8" t="s">
        <v>221</v>
      </c>
      <c r="AB48" s="8" t="s">
        <v>221</v>
      </c>
      <c r="AC48" s="8" t="s">
        <v>221</v>
      </c>
      <c r="AF48" s="8" t="s">
        <v>221</v>
      </c>
      <c r="AG48" s="8" t="s">
        <v>220</v>
      </c>
      <c r="AJ48" s="8" t="s">
        <v>222</v>
      </c>
      <c r="AK48" s="8" t="s">
        <v>221</v>
      </c>
      <c r="AN48" s="8" t="s">
        <v>221</v>
      </c>
      <c r="AR48" s="8" t="s">
        <v>221</v>
      </c>
      <c r="AV48" s="8" t="s">
        <v>221</v>
      </c>
      <c r="AZ48" s="8" t="s">
        <v>221</v>
      </c>
      <c r="BD48" s="8" t="s">
        <v>221</v>
      </c>
      <c r="BG48" s="8" t="s">
        <v>221</v>
      </c>
      <c r="BH48" s="8">
        <f t="shared" si="0"/>
        <v>5913.5</v>
      </c>
      <c r="BI48" s="8">
        <f t="shared" si="0"/>
        <v>5067.5</v>
      </c>
      <c r="BJ48" s="8" t="s">
        <v>222</v>
      </c>
      <c r="BK48" s="8">
        <f t="shared" si="1"/>
        <v>11827</v>
      </c>
      <c r="BL48" s="8">
        <f t="shared" si="1"/>
        <v>10135</v>
      </c>
      <c r="BM48" s="8" t="s">
        <v>222</v>
      </c>
      <c r="BP48" s="8" t="s">
        <v>221</v>
      </c>
      <c r="BQ48" s="11">
        <f t="shared" si="2"/>
        <v>9337.105263157895</v>
      </c>
      <c r="BR48" s="11">
        <f t="shared" si="2"/>
        <v>8001.3157894736851</v>
      </c>
      <c r="BS48" s="8" t="s">
        <v>222</v>
      </c>
      <c r="BV48" s="8" t="s">
        <v>221</v>
      </c>
      <c r="CB48" s="8" t="s">
        <v>221</v>
      </c>
      <c r="CE48" s="8" t="s">
        <v>221</v>
      </c>
      <c r="CI48" s="8" t="s">
        <v>221</v>
      </c>
      <c r="CK48" s="8" t="s">
        <v>221</v>
      </c>
      <c r="CM48" s="8" t="s">
        <v>223</v>
      </c>
      <c r="CN48" s="9"/>
      <c r="CO48" s="9">
        <v>45930</v>
      </c>
    </row>
    <row r="49" spans="1:93" s="8" customFormat="1">
      <c r="A49" s="8">
        <v>2025</v>
      </c>
      <c r="B49" s="9">
        <v>45839</v>
      </c>
      <c r="C49" s="9">
        <v>45930</v>
      </c>
      <c r="D49" s="8" t="s">
        <v>210</v>
      </c>
      <c r="E49" s="8">
        <v>0</v>
      </c>
      <c r="F49" s="5" t="s">
        <v>257</v>
      </c>
      <c r="G49" s="5" t="s">
        <v>257</v>
      </c>
      <c r="H49" s="5" t="s">
        <v>418</v>
      </c>
      <c r="I49" s="5" t="s">
        <v>336</v>
      </c>
      <c r="J49" s="6" t="s">
        <v>337</v>
      </c>
      <c r="K49" s="6" t="s">
        <v>314</v>
      </c>
      <c r="L49" s="8" t="s">
        <v>228</v>
      </c>
      <c r="M49" s="8">
        <f>4939*2</f>
        <v>9878</v>
      </c>
      <c r="N49" s="8">
        <v>9120</v>
      </c>
      <c r="O49" s="8" t="s">
        <v>220</v>
      </c>
      <c r="P49" s="8">
        <v>0</v>
      </c>
      <c r="Q49" s="8">
        <v>0</v>
      </c>
      <c r="R49" s="8" t="s">
        <v>221</v>
      </c>
      <c r="S49" s="8" t="s">
        <v>221</v>
      </c>
      <c r="T49" s="8" t="s">
        <v>221</v>
      </c>
      <c r="U49" s="8" t="s">
        <v>221</v>
      </c>
      <c r="X49" s="8" t="s">
        <v>221</v>
      </c>
      <c r="AB49" s="8" t="s">
        <v>221</v>
      </c>
      <c r="AC49" s="8" t="s">
        <v>221</v>
      </c>
      <c r="AF49" s="8" t="s">
        <v>221</v>
      </c>
      <c r="AG49" s="8" t="s">
        <v>220</v>
      </c>
      <c r="AJ49" s="8" t="s">
        <v>222</v>
      </c>
      <c r="AK49" s="8" t="s">
        <v>221</v>
      </c>
      <c r="AN49" s="8" t="s">
        <v>221</v>
      </c>
      <c r="AR49" s="8" t="s">
        <v>221</v>
      </c>
      <c r="AV49" s="8" t="s">
        <v>221</v>
      </c>
      <c r="AZ49" s="8" t="s">
        <v>221</v>
      </c>
      <c r="BD49" s="8" t="s">
        <v>221</v>
      </c>
      <c r="BG49" s="8" t="s">
        <v>221</v>
      </c>
      <c r="BH49" s="8">
        <f t="shared" si="0"/>
        <v>2469.5</v>
      </c>
      <c r="BI49" s="8">
        <f t="shared" si="0"/>
        <v>2280</v>
      </c>
      <c r="BJ49" s="8" t="s">
        <v>222</v>
      </c>
      <c r="BK49" s="8">
        <f t="shared" si="1"/>
        <v>4939</v>
      </c>
      <c r="BL49" s="8">
        <f t="shared" si="1"/>
        <v>4560</v>
      </c>
      <c r="BM49" s="8" t="s">
        <v>222</v>
      </c>
      <c r="BP49" s="8" t="s">
        <v>221</v>
      </c>
      <c r="BQ49" s="11">
        <f t="shared" si="2"/>
        <v>3899.2105263157891</v>
      </c>
      <c r="BR49" s="11">
        <f t="shared" si="2"/>
        <v>3600</v>
      </c>
      <c r="BS49" s="8" t="s">
        <v>222</v>
      </c>
      <c r="BV49" s="8" t="s">
        <v>221</v>
      </c>
      <c r="CB49" s="8" t="s">
        <v>221</v>
      </c>
      <c r="CE49" s="8" t="s">
        <v>221</v>
      </c>
      <c r="CI49" s="8" t="s">
        <v>221</v>
      </c>
      <c r="CK49" s="8" t="s">
        <v>221</v>
      </c>
      <c r="CM49" s="8" t="s">
        <v>223</v>
      </c>
      <c r="CN49" s="9"/>
      <c r="CO49" s="9">
        <v>45930</v>
      </c>
    </row>
    <row r="50" spans="1:93" s="8" customFormat="1">
      <c r="A50" s="8">
        <v>2025</v>
      </c>
      <c r="B50" s="9">
        <v>45839</v>
      </c>
      <c r="C50" s="9">
        <v>45930</v>
      </c>
      <c r="D50" s="8" t="s">
        <v>210</v>
      </c>
      <c r="E50" s="8">
        <v>0</v>
      </c>
      <c r="F50" s="5" t="s">
        <v>233</v>
      </c>
      <c r="G50" s="5" t="s">
        <v>233</v>
      </c>
      <c r="H50" s="5" t="s">
        <v>422</v>
      </c>
      <c r="I50" s="5" t="s">
        <v>338</v>
      </c>
      <c r="J50" s="10" t="s">
        <v>339</v>
      </c>
      <c r="K50" s="10" t="s">
        <v>340</v>
      </c>
      <c r="L50" s="8" t="s">
        <v>228</v>
      </c>
      <c r="M50" s="8">
        <f>8991*2</f>
        <v>17982</v>
      </c>
      <c r="N50" s="8">
        <v>15810</v>
      </c>
      <c r="O50" s="8" t="s">
        <v>220</v>
      </c>
      <c r="P50" s="8">
        <v>0</v>
      </c>
      <c r="Q50" s="8">
        <v>0</v>
      </c>
      <c r="R50" s="8" t="s">
        <v>221</v>
      </c>
      <c r="S50" s="8" t="s">
        <v>221</v>
      </c>
      <c r="T50" s="8" t="s">
        <v>221</v>
      </c>
      <c r="U50" s="8" t="s">
        <v>221</v>
      </c>
      <c r="X50" s="8" t="s">
        <v>221</v>
      </c>
      <c r="AB50" s="8" t="s">
        <v>221</v>
      </c>
      <c r="AC50" s="8" t="s">
        <v>221</v>
      </c>
      <c r="AF50" s="8" t="s">
        <v>221</v>
      </c>
      <c r="AG50" s="8" t="s">
        <v>220</v>
      </c>
      <c r="AJ50" s="8" t="s">
        <v>222</v>
      </c>
      <c r="AK50" s="8" t="s">
        <v>221</v>
      </c>
      <c r="AN50" s="8" t="s">
        <v>221</v>
      </c>
      <c r="AR50" s="8" t="s">
        <v>221</v>
      </c>
      <c r="AV50" s="8" t="s">
        <v>221</v>
      </c>
      <c r="AZ50" s="8" t="s">
        <v>221</v>
      </c>
      <c r="BD50" s="8" t="s">
        <v>221</v>
      </c>
      <c r="BG50" s="8" t="s">
        <v>221</v>
      </c>
      <c r="BH50" s="8">
        <f t="shared" si="0"/>
        <v>4495.5</v>
      </c>
      <c r="BI50" s="8">
        <f t="shared" si="0"/>
        <v>3952.5</v>
      </c>
      <c r="BJ50" s="8" t="s">
        <v>222</v>
      </c>
      <c r="BK50" s="8">
        <f t="shared" si="1"/>
        <v>8991</v>
      </c>
      <c r="BL50" s="8">
        <f t="shared" si="1"/>
        <v>7905.0000000000009</v>
      </c>
      <c r="BM50" s="8" t="s">
        <v>222</v>
      </c>
      <c r="BP50" s="8" t="s">
        <v>221</v>
      </c>
      <c r="BQ50" s="11">
        <f t="shared" si="2"/>
        <v>7098.1578947368425</v>
      </c>
      <c r="BR50" s="11">
        <f t="shared" si="2"/>
        <v>6240.7894736842118</v>
      </c>
      <c r="BS50" s="8" t="s">
        <v>222</v>
      </c>
      <c r="BV50" s="8" t="s">
        <v>221</v>
      </c>
      <c r="CB50" s="8" t="s">
        <v>221</v>
      </c>
      <c r="CE50" s="8" t="s">
        <v>221</v>
      </c>
      <c r="CI50" s="8" t="s">
        <v>221</v>
      </c>
      <c r="CK50" s="8" t="s">
        <v>221</v>
      </c>
      <c r="CM50" s="8" t="s">
        <v>223</v>
      </c>
      <c r="CN50" s="9"/>
      <c r="CO50" s="9">
        <v>45930</v>
      </c>
    </row>
    <row r="51" spans="1:93" s="8" customFormat="1">
      <c r="A51" s="8">
        <v>2025</v>
      </c>
      <c r="B51" s="9">
        <v>45839</v>
      </c>
      <c r="C51" s="9">
        <v>45930</v>
      </c>
      <c r="D51" s="8" t="s">
        <v>210</v>
      </c>
      <c r="E51" s="8">
        <v>0</v>
      </c>
      <c r="F51" s="5" t="s">
        <v>257</v>
      </c>
      <c r="G51" s="5" t="s">
        <v>257</v>
      </c>
      <c r="H51" s="5" t="s">
        <v>419</v>
      </c>
      <c r="I51" s="5" t="s">
        <v>341</v>
      </c>
      <c r="J51" s="6" t="s">
        <v>322</v>
      </c>
      <c r="K51" s="6" t="s">
        <v>342</v>
      </c>
      <c r="L51" s="8" t="s">
        <v>228</v>
      </c>
      <c r="M51" s="8">
        <f>4850*2</f>
        <v>9700</v>
      </c>
      <c r="N51" s="8">
        <v>8962</v>
      </c>
      <c r="O51" s="8" t="s">
        <v>220</v>
      </c>
      <c r="P51" s="8">
        <v>0</v>
      </c>
      <c r="Q51" s="8">
        <v>0</v>
      </c>
      <c r="R51" s="8" t="s">
        <v>221</v>
      </c>
      <c r="S51" s="8" t="s">
        <v>221</v>
      </c>
      <c r="T51" s="8" t="s">
        <v>221</v>
      </c>
      <c r="U51" s="8" t="s">
        <v>221</v>
      </c>
      <c r="X51" s="8" t="s">
        <v>221</v>
      </c>
      <c r="AB51" s="8" t="s">
        <v>221</v>
      </c>
      <c r="AC51" s="8" t="s">
        <v>221</v>
      </c>
      <c r="AF51" s="8" t="s">
        <v>221</v>
      </c>
      <c r="AG51" s="8" t="s">
        <v>220</v>
      </c>
      <c r="AJ51" s="8" t="s">
        <v>222</v>
      </c>
      <c r="AK51" s="8" t="s">
        <v>221</v>
      </c>
      <c r="AN51" s="8" t="s">
        <v>221</v>
      </c>
      <c r="AR51" s="8" t="s">
        <v>221</v>
      </c>
      <c r="AV51" s="8" t="s">
        <v>221</v>
      </c>
      <c r="AZ51" s="8" t="s">
        <v>221</v>
      </c>
      <c r="BD51" s="8" t="s">
        <v>221</v>
      </c>
      <c r="BG51" s="8" t="s">
        <v>221</v>
      </c>
      <c r="BH51" s="8">
        <f t="shared" si="0"/>
        <v>2425</v>
      </c>
      <c r="BI51" s="8">
        <f t="shared" si="0"/>
        <v>2240.5</v>
      </c>
      <c r="BJ51" s="8" t="s">
        <v>222</v>
      </c>
      <c r="BK51" s="8">
        <f t="shared" si="1"/>
        <v>4850</v>
      </c>
      <c r="BL51" s="8">
        <f t="shared" si="1"/>
        <v>4481</v>
      </c>
      <c r="BM51" s="8" t="s">
        <v>222</v>
      </c>
      <c r="BP51" s="8" t="s">
        <v>221</v>
      </c>
      <c r="BQ51" s="11">
        <f t="shared" si="2"/>
        <v>3828.9473684210525</v>
      </c>
      <c r="BR51" s="11">
        <f t="shared" si="2"/>
        <v>3537.6315789473688</v>
      </c>
      <c r="BS51" s="8" t="s">
        <v>222</v>
      </c>
      <c r="BV51" s="8" t="s">
        <v>221</v>
      </c>
      <c r="CB51" s="8" t="s">
        <v>221</v>
      </c>
      <c r="CE51" s="8" t="s">
        <v>221</v>
      </c>
      <c r="CI51" s="8" t="s">
        <v>221</v>
      </c>
      <c r="CK51" s="8" t="s">
        <v>221</v>
      </c>
      <c r="CM51" s="8" t="s">
        <v>223</v>
      </c>
      <c r="CN51" s="9"/>
      <c r="CO51" s="9">
        <v>45930</v>
      </c>
    </row>
    <row r="52" spans="1:93" s="8" customFormat="1">
      <c r="A52" s="8">
        <v>2025</v>
      </c>
      <c r="B52" s="9">
        <v>45839</v>
      </c>
      <c r="C52" s="9">
        <v>45930</v>
      </c>
      <c r="D52" s="8" t="s">
        <v>210</v>
      </c>
      <c r="E52" s="8">
        <v>0</v>
      </c>
      <c r="F52" s="5" t="s">
        <v>233</v>
      </c>
      <c r="G52" s="5" t="s">
        <v>233</v>
      </c>
      <c r="H52" s="5" t="s">
        <v>414</v>
      </c>
      <c r="I52" s="5" t="s">
        <v>343</v>
      </c>
      <c r="J52" s="10" t="s">
        <v>231</v>
      </c>
      <c r="K52" s="10" t="s">
        <v>317</v>
      </c>
      <c r="L52" s="8" t="s">
        <v>219</v>
      </c>
      <c r="M52" s="8">
        <f>4850*2</f>
        <v>9700</v>
      </c>
      <c r="N52" s="8">
        <v>8962</v>
      </c>
      <c r="O52" s="8" t="s">
        <v>220</v>
      </c>
      <c r="P52" s="8">
        <v>0</v>
      </c>
      <c r="Q52" s="8">
        <v>0</v>
      </c>
      <c r="R52" s="8" t="s">
        <v>221</v>
      </c>
      <c r="S52" s="8" t="s">
        <v>221</v>
      </c>
      <c r="T52" s="8" t="s">
        <v>221</v>
      </c>
      <c r="U52" s="8" t="s">
        <v>221</v>
      </c>
      <c r="X52" s="8" t="s">
        <v>221</v>
      </c>
      <c r="AB52" s="8" t="s">
        <v>221</v>
      </c>
      <c r="AC52" s="8" t="s">
        <v>221</v>
      </c>
      <c r="AF52" s="8" t="s">
        <v>221</v>
      </c>
      <c r="AG52" s="8" t="s">
        <v>220</v>
      </c>
      <c r="AJ52" s="8" t="s">
        <v>222</v>
      </c>
      <c r="AK52" s="8" t="s">
        <v>221</v>
      </c>
      <c r="AN52" s="8" t="s">
        <v>221</v>
      </c>
      <c r="AR52" s="8" t="s">
        <v>221</v>
      </c>
      <c r="AV52" s="8" t="s">
        <v>221</v>
      </c>
      <c r="AZ52" s="8" t="s">
        <v>221</v>
      </c>
      <c r="BD52" s="8" t="s">
        <v>221</v>
      </c>
      <c r="BG52" s="8" t="s">
        <v>221</v>
      </c>
      <c r="BH52" s="8">
        <f t="shared" si="0"/>
        <v>2425</v>
      </c>
      <c r="BI52" s="8">
        <f t="shared" si="0"/>
        <v>2240.5</v>
      </c>
      <c r="BJ52" s="8" t="s">
        <v>222</v>
      </c>
      <c r="BK52" s="8">
        <f t="shared" si="1"/>
        <v>4850</v>
      </c>
      <c r="BL52" s="8">
        <f t="shared" si="1"/>
        <v>4481</v>
      </c>
      <c r="BM52" s="8" t="s">
        <v>222</v>
      </c>
      <c r="BP52" s="8" t="s">
        <v>221</v>
      </c>
      <c r="BQ52" s="11">
        <f t="shared" si="2"/>
        <v>3828.9473684210525</v>
      </c>
      <c r="BR52" s="11">
        <f t="shared" si="2"/>
        <v>3537.6315789473688</v>
      </c>
      <c r="BS52" s="8" t="s">
        <v>222</v>
      </c>
      <c r="BV52" s="8" t="s">
        <v>221</v>
      </c>
      <c r="CB52" s="8" t="s">
        <v>221</v>
      </c>
      <c r="CE52" s="8" t="s">
        <v>221</v>
      </c>
      <c r="CI52" s="8" t="s">
        <v>221</v>
      </c>
      <c r="CK52" s="8" t="s">
        <v>221</v>
      </c>
      <c r="CM52" s="8" t="s">
        <v>223</v>
      </c>
      <c r="CN52" s="9"/>
      <c r="CO52" s="9">
        <v>45930</v>
      </c>
    </row>
    <row r="53" spans="1:93" s="8" customFormat="1">
      <c r="A53" s="8">
        <v>2025</v>
      </c>
      <c r="B53" s="9">
        <v>45839</v>
      </c>
      <c r="C53" s="9">
        <v>45930</v>
      </c>
      <c r="D53" s="8" t="s">
        <v>210</v>
      </c>
      <c r="E53" s="8">
        <v>0</v>
      </c>
      <c r="F53" s="5" t="s">
        <v>257</v>
      </c>
      <c r="G53" s="5" t="s">
        <v>257</v>
      </c>
      <c r="H53" s="5" t="s">
        <v>423</v>
      </c>
      <c r="I53" s="5" t="s">
        <v>344</v>
      </c>
      <c r="J53" s="6" t="s">
        <v>345</v>
      </c>
      <c r="K53" s="6" t="s">
        <v>346</v>
      </c>
      <c r="L53" s="8" t="s">
        <v>219</v>
      </c>
      <c r="M53" s="8">
        <f>4850*2</f>
        <v>9700</v>
      </c>
      <c r="N53" s="8">
        <v>8962</v>
      </c>
      <c r="O53" s="8" t="s">
        <v>220</v>
      </c>
      <c r="P53" s="8">
        <v>0</v>
      </c>
      <c r="Q53" s="8">
        <v>0</v>
      </c>
      <c r="R53" s="8" t="s">
        <v>221</v>
      </c>
      <c r="S53" s="8" t="s">
        <v>221</v>
      </c>
      <c r="T53" s="8" t="s">
        <v>221</v>
      </c>
      <c r="U53" s="8" t="s">
        <v>221</v>
      </c>
      <c r="X53" s="8" t="s">
        <v>221</v>
      </c>
      <c r="AB53" s="8" t="s">
        <v>221</v>
      </c>
      <c r="AC53" s="8" t="s">
        <v>221</v>
      </c>
      <c r="AF53" s="8" t="s">
        <v>221</v>
      </c>
      <c r="AG53" s="8" t="s">
        <v>220</v>
      </c>
      <c r="AJ53" s="8" t="s">
        <v>222</v>
      </c>
      <c r="AK53" s="8" t="s">
        <v>221</v>
      </c>
      <c r="AN53" s="8" t="s">
        <v>221</v>
      </c>
      <c r="AR53" s="8" t="s">
        <v>221</v>
      </c>
      <c r="AV53" s="8" t="s">
        <v>221</v>
      </c>
      <c r="AZ53" s="8" t="s">
        <v>221</v>
      </c>
      <c r="BD53" s="8" t="s">
        <v>221</v>
      </c>
      <c r="BG53" s="8" t="s">
        <v>221</v>
      </c>
      <c r="BH53" s="8">
        <f t="shared" si="0"/>
        <v>2425</v>
      </c>
      <c r="BI53" s="8">
        <f t="shared" si="0"/>
        <v>2240.5</v>
      </c>
      <c r="BJ53" s="8" t="s">
        <v>222</v>
      </c>
      <c r="BK53" s="8">
        <f t="shared" si="1"/>
        <v>4850</v>
      </c>
      <c r="BL53" s="8">
        <f t="shared" si="1"/>
        <v>4481</v>
      </c>
      <c r="BM53" s="8" t="s">
        <v>222</v>
      </c>
      <c r="BP53" s="8" t="s">
        <v>221</v>
      </c>
      <c r="BQ53" s="11">
        <f t="shared" si="2"/>
        <v>3828.9473684210525</v>
      </c>
      <c r="BR53" s="11">
        <f t="shared" si="2"/>
        <v>3537.6315789473688</v>
      </c>
      <c r="BS53" s="8" t="s">
        <v>222</v>
      </c>
      <c r="BV53" s="8" t="s">
        <v>221</v>
      </c>
      <c r="CB53" s="8" t="s">
        <v>221</v>
      </c>
      <c r="CE53" s="8" t="s">
        <v>221</v>
      </c>
      <c r="CI53" s="8" t="s">
        <v>221</v>
      </c>
      <c r="CK53" s="8" t="s">
        <v>221</v>
      </c>
      <c r="CM53" s="8" t="s">
        <v>223</v>
      </c>
      <c r="CN53" s="9"/>
      <c r="CO53" s="9">
        <v>45930</v>
      </c>
    </row>
    <row r="54" spans="1:93" s="8" customFormat="1">
      <c r="A54" s="8">
        <v>2025</v>
      </c>
      <c r="B54" s="9">
        <v>45839</v>
      </c>
      <c r="C54" s="9">
        <v>45930</v>
      </c>
      <c r="D54" s="8" t="s">
        <v>210</v>
      </c>
      <c r="E54" s="8">
        <v>0</v>
      </c>
      <c r="F54" s="5" t="s">
        <v>425</v>
      </c>
      <c r="G54" s="5" t="s">
        <v>425</v>
      </c>
      <c r="H54" s="5" t="s">
        <v>426</v>
      </c>
      <c r="I54" s="5" t="s">
        <v>236</v>
      </c>
      <c r="J54" s="10" t="s">
        <v>347</v>
      </c>
      <c r="K54" s="10" t="s">
        <v>348</v>
      </c>
      <c r="L54" s="8" t="s">
        <v>219</v>
      </c>
      <c r="M54" s="8">
        <f>4484*2</f>
        <v>8968</v>
      </c>
      <c r="N54" s="8">
        <v>8700</v>
      </c>
      <c r="O54" s="8" t="s">
        <v>220</v>
      </c>
      <c r="P54" s="8">
        <v>0</v>
      </c>
      <c r="Q54" s="8">
        <v>0</v>
      </c>
      <c r="R54" s="8" t="s">
        <v>221</v>
      </c>
      <c r="S54" s="8" t="s">
        <v>221</v>
      </c>
      <c r="T54" s="8" t="s">
        <v>221</v>
      </c>
      <c r="U54" s="8" t="s">
        <v>221</v>
      </c>
      <c r="X54" s="8" t="s">
        <v>221</v>
      </c>
      <c r="AB54" s="8" t="s">
        <v>221</v>
      </c>
      <c r="AC54" s="8" t="s">
        <v>221</v>
      </c>
      <c r="AF54" s="8" t="s">
        <v>221</v>
      </c>
      <c r="AG54" s="8" t="s">
        <v>220</v>
      </c>
      <c r="AJ54" s="8" t="s">
        <v>222</v>
      </c>
      <c r="AK54" s="8" t="s">
        <v>221</v>
      </c>
      <c r="AN54" s="8" t="s">
        <v>221</v>
      </c>
      <c r="AR54" s="8" t="s">
        <v>221</v>
      </c>
      <c r="AV54" s="8" t="s">
        <v>221</v>
      </c>
      <c r="AZ54" s="8" t="s">
        <v>221</v>
      </c>
      <c r="BD54" s="8" t="s">
        <v>221</v>
      </c>
      <c r="BG54" s="8" t="s">
        <v>221</v>
      </c>
      <c r="BH54" s="8">
        <f t="shared" si="0"/>
        <v>2242</v>
      </c>
      <c r="BI54" s="8">
        <f t="shared" si="0"/>
        <v>2175</v>
      </c>
      <c r="BJ54" s="8" t="s">
        <v>222</v>
      </c>
      <c r="BK54" s="8">
        <f t="shared" si="1"/>
        <v>4484</v>
      </c>
      <c r="BL54" s="8">
        <f t="shared" si="1"/>
        <v>4350</v>
      </c>
      <c r="BM54" s="8" t="s">
        <v>222</v>
      </c>
      <c r="BP54" s="8" t="s">
        <v>221</v>
      </c>
      <c r="BQ54" s="11">
        <f t="shared" si="2"/>
        <v>3540</v>
      </c>
      <c r="BR54" s="11">
        <f t="shared" si="2"/>
        <v>3434.2105263157891</v>
      </c>
      <c r="BS54" s="8" t="s">
        <v>222</v>
      </c>
      <c r="BV54" s="8" t="s">
        <v>221</v>
      </c>
      <c r="CB54" s="8" t="s">
        <v>221</v>
      </c>
      <c r="CE54" s="8" t="s">
        <v>221</v>
      </c>
      <c r="CI54" s="8" t="s">
        <v>221</v>
      </c>
      <c r="CK54" s="8" t="s">
        <v>221</v>
      </c>
      <c r="CM54" s="8" t="s">
        <v>223</v>
      </c>
      <c r="CN54" s="9"/>
      <c r="CO54" s="9">
        <v>45930</v>
      </c>
    </row>
    <row r="55" spans="1:93" s="8" customFormat="1">
      <c r="A55" s="8">
        <v>2025</v>
      </c>
      <c r="B55" s="9">
        <v>45839</v>
      </c>
      <c r="C55" s="9">
        <v>45930</v>
      </c>
      <c r="D55" s="8" t="s">
        <v>210</v>
      </c>
      <c r="E55" s="8">
        <v>0</v>
      </c>
      <c r="F55" s="5" t="s">
        <v>349</v>
      </c>
      <c r="G55" s="5" t="s">
        <v>349</v>
      </c>
      <c r="H55" s="5" t="s">
        <v>415</v>
      </c>
      <c r="I55" s="5" t="s">
        <v>350</v>
      </c>
      <c r="J55" s="6" t="s">
        <v>236</v>
      </c>
      <c r="K55" s="6" t="s">
        <v>231</v>
      </c>
      <c r="L55" s="8" t="s">
        <v>228</v>
      </c>
      <c r="M55" s="8">
        <f>4240*2</f>
        <v>8480</v>
      </c>
      <c r="N55" s="8">
        <v>8480</v>
      </c>
      <c r="O55" s="8" t="s">
        <v>220</v>
      </c>
      <c r="P55" s="8">
        <v>0</v>
      </c>
      <c r="Q55" s="8">
        <v>0</v>
      </c>
      <c r="R55" s="8" t="s">
        <v>221</v>
      </c>
      <c r="S55" s="8" t="s">
        <v>221</v>
      </c>
      <c r="T55" s="8" t="s">
        <v>221</v>
      </c>
      <c r="U55" s="8" t="s">
        <v>221</v>
      </c>
      <c r="X55" s="8" t="s">
        <v>221</v>
      </c>
      <c r="AB55" s="8" t="s">
        <v>221</v>
      </c>
      <c r="AC55" s="8" t="s">
        <v>221</v>
      </c>
      <c r="AF55" s="8" t="s">
        <v>221</v>
      </c>
      <c r="AG55" s="8" t="s">
        <v>220</v>
      </c>
      <c r="AJ55" s="8" t="s">
        <v>222</v>
      </c>
      <c r="AK55" s="8" t="s">
        <v>221</v>
      </c>
      <c r="AN55" s="8" t="s">
        <v>221</v>
      </c>
      <c r="AR55" s="8" t="s">
        <v>221</v>
      </c>
      <c r="AV55" s="8" t="s">
        <v>221</v>
      </c>
      <c r="AZ55" s="8" t="s">
        <v>221</v>
      </c>
      <c r="BD55" s="8" t="s">
        <v>221</v>
      </c>
      <c r="BG55" s="8" t="s">
        <v>221</v>
      </c>
      <c r="BH55" s="8">
        <f t="shared" si="0"/>
        <v>2120</v>
      </c>
      <c r="BI55" s="8">
        <f t="shared" si="0"/>
        <v>2120</v>
      </c>
      <c r="BJ55" s="8" t="s">
        <v>222</v>
      </c>
      <c r="BK55" s="8">
        <f t="shared" si="1"/>
        <v>4240</v>
      </c>
      <c r="BL55" s="8">
        <f t="shared" si="1"/>
        <v>4240</v>
      </c>
      <c r="BM55" s="8" t="s">
        <v>222</v>
      </c>
      <c r="BP55" s="8" t="s">
        <v>221</v>
      </c>
      <c r="BQ55" s="11">
        <f t="shared" si="2"/>
        <v>3347.3684210526317</v>
      </c>
      <c r="BR55" s="11">
        <f t="shared" si="2"/>
        <v>3347.3684210526317</v>
      </c>
      <c r="BS55" s="8" t="s">
        <v>222</v>
      </c>
      <c r="BV55" s="8" t="s">
        <v>221</v>
      </c>
      <c r="CB55" s="8" t="s">
        <v>221</v>
      </c>
      <c r="CE55" s="8" t="s">
        <v>221</v>
      </c>
      <c r="CI55" s="8" t="s">
        <v>221</v>
      </c>
      <c r="CK55" s="8" t="s">
        <v>221</v>
      </c>
      <c r="CM55" s="8" t="s">
        <v>223</v>
      </c>
      <c r="CN55" s="9"/>
      <c r="CO55" s="9">
        <v>45930</v>
      </c>
    </row>
    <row r="56" spans="1:93" s="8" customFormat="1">
      <c r="A56" s="8">
        <v>2025</v>
      </c>
      <c r="B56" s="9">
        <v>45839</v>
      </c>
      <c r="C56" s="9">
        <v>45930</v>
      </c>
      <c r="D56" s="8" t="s">
        <v>210</v>
      </c>
      <c r="E56" s="8">
        <v>0</v>
      </c>
      <c r="F56" s="5" t="s">
        <v>349</v>
      </c>
      <c r="G56" s="5" t="s">
        <v>349</v>
      </c>
      <c r="H56" s="5" t="s">
        <v>415</v>
      </c>
      <c r="I56" s="5" t="s">
        <v>351</v>
      </c>
      <c r="J56" s="6" t="s">
        <v>263</v>
      </c>
      <c r="K56" s="6" t="s">
        <v>271</v>
      </c>
      <c r="L56" s="8" t="s">
        <v>228</v>
      </c>
      <c r="M56" s="8">
        <f>4240*2</f>
        <v>8480</v>
      </c>
      <c r="N56" s="8">
        <v>8480</v>
      </c>
      <c r="O56" s="8" t="s">
        <v>220</v>
      </c>
      <c r="P56" s="8">
        <v>0</v>
      </c>
      <c r="Q56" s="8">
        <v>0</v>
      </c>
      <c r="R56" s="8" t="s">
        <v>221</v>
      </c>
      <c r="S56" s="8" t="s">
        <v>221</v>
      </c>
      <c r="T56" s="8" t="s">
        <v>221</v>
      </c>
      <c r="U56" s="8" t="s">
        <v>221</v>
      </c>
      <c r="X56" s="8" t="s">
        <v>221</v>
      </c>
      <c r="AB56" s="8" t="s">
        <v>221</v>
      </c>
      <c r="AC56" s="8" t="s">
        <v>221</v>
      </c>
      <c r="AF56" s="8" t="s">
        <v>221</v>
      </c>
      <c r="AG56" s="8" t="s">
        <v>220</v>
      </c>
      <c r="AJ56" s="8" t="s">
        <v>222</v>
      </c>
      <c r="AK56" s="8" t="s">
        <v>221</v>
      </c>
      <c r="AN56" s="8" t="s">
        <v>221</v>
      </c>
      <c r="AR56" s="8" t="s">
        <v>221</v>
      </c>
      <c r="AV56" s="8" t="s">
        <v>221</v>
      </c>
      <c r="AZ56" s="8" t="s">
        <v>221</v>
      </c>
      <c r="BD56" s="8" t="s">
        <v>221</v>
      </c>
      <c r="BG56" s="8" t="s">
        <v>221</v>
      </c>
      <c r="BH56" s="8">
        <f t="shared" si="0"/>
        <v>2120</v>
      </c>
      <c r="BI56" s="8">
        <f t="shared" si="0"/>
        <v>2120</v>
      </c>
      <c r="BJ56" s="8" t="s">
        <v>222</v>
      </c>
      <c r="BK56" s="8">
        <f t="shared" si="1"/>
        <v>4240</v>
      </c>
      <c r="BL56" s="8">
        <f t="shared" si="1"/>
        <v>4240</v>
      </c>
      <c r="BM56" s="8" t="s">
        <v>222</v>
      </c>
      <c r="BP56" s="8" t="s">
        <v>221</v>
      </c>
      <c r="BQ56" s="11">
        <f t="shared" si="2"/>
        <v>3347.3684210526317</v>
      </c>
      <c r="BR56" s="11">
        <f t="shared" si="2"/>
        <v>3347.3684210526317</v>
      </c>
      <c r="BS56" s="8" t="s">
        <v>222</v>
      </c>
      <c r="BV56" s="8" t="s">
        <v>221</v>
      </c>
      <c r="CB56" s="8" t="s">
        <v>221</v>
      </c>
      <c r="CE56" s="8" t="s">
        <v>221</v>
      </c>
      <c r="CI56" s="8" t="s">
        <v>221</v>
      </c>
      <c r="CK56" s="8" t="s">
        <v>221</v>
      </c>
      <c r="CM56" s="8" t="s">
        <v>223</v>
      </c>
      <c r="CN56" s="9"/>
      <c r="CO56" s="9">
        <v>45930</v>
      </c>
    </row>
    <row r="57" spans="1:93" s="8" customFormat="1">
      <c r="A57" s="8">
        <v>2025</v>
      </c>
      <c r="B57" s="9">
        <v>45839</v>
      </c>
      <c r="C57" s="9">
        <v>45930</v>
      </c>
      <c r="D57" s="8" t="s">
        <v>210</v>
      </c>
      <c r="E57" s="8">
        <v>0</v>
      </c>
      <c r="F57" s="5" t="s">
        <v>349</v>
      </c>
      <c r="G57" s="5" t="s">
        <v>349</v>
      </c>
      <c r="H57" s="5" t="s">
        <v>415</v>
      </c>
      <c r="I57" s="5" t="s">
        <v>352</v>
      </c>
      <c r="J57" s="6" t="s">
        <v>353</v>
      </c>
      <c r="K57" s="6" t="s">
        <v>235</v>
      </c>
      <c r="L57" s="8" t="s">
        <v>228</v>
      </c>
      <c r="M57" s="8">
        <f>4240*2</f>
        <v>8480</v>
      </c>
      <c r="N57" s="8">
        <v>8480</v>
      </c>
      <c r="O57" s="8" t="s">
        <v>220</v>
      </c>
      <c r="P57" s="8">
        <v>0</v>
      </c>
      <c r="Q57" s="8">
        <v>0</v>
      </c>
      <c r="R57" s="8" t="s">
        <v>221</v>
      </c>
      <c r="S57" s="8" t="s">
        <v>221</v>
      </c>
      <c r="T57" s="8" t="s">
        <v>221</v>
      </c>
      <c r="U57" s="8" t="s">
        <v>221</v>
      </c>
      <c r="X57" s="8" t="s">
        <v>221</v>
      </c>
      <c r="AB57" s="8" t="s">
        <v>221</v>
      </c>
      <c r="AC57" s="8" t="s">
        <v>221</v>
      </c>
      <c r="AF57" s="8" t="s">
        <v>221</v>
      </c>
      <c r="AG57" s="8" t="s">
        <v>220</v>
      </c>
      <c r="AJ57" s="8" t="s">
        <v>222</v>
      </c>
      <c r="AK57" s="8" t="s">
        <v>221</v>
      </c>
      <c r="AN57" s="8" t="s">
        <v>221</v>
      </c>
      <c r="AR57" s="8" t="s">
        <v>221</v>
      </c>
      <c r="AV57" s="8" t="s">
        <v>221</v>
      </c>
      <c r="AZ57" s="8" t="s">
        <v>221</v>
      </c>
      <c r="BD57" s="8" t="s">
        <v>221</v>
      </c>
      <c r="BG57" s="8" t="s">
        <v>221</v>
      </c>
      <c r="BH57" s="8">
        <f t="shared" si="0"/>
        <v>2120</v>
      </c>
      <c r="BI57" s="8">
        <f t="shared" si="0"/>
        <v>2120</v>
      </c>
      <c r="BJ57" s="8" t="s">
        <v>222</v>
      </c>
      <c r="BK57" s="8">
        <f t="shared" si="1"/>
        <v>4240</v>
      </c>
      <c r="BL57" s="8">
        <f t="shared" si="1"/>
        <v>4240</v>
      </c>
      <c r="BM57" s="8" t="s">
        <v>222</v>
      </c>
      <c r="BP57" s="8" t="s">
        <v>221</v>
      </c>
      <c r="BQ57" s="11">
        <f t="shared" si="2"/>
        <v>3347.3684210526317</v>
      </c>
      <c r="BR57" s="11">
        <f t="shared" si="2"/>
        <v>3347.3684210526317</v>
      </c>
      <c r="BS57" s="8" t="s">
        <v>222</v>
      </c>
      <c r="BV57" s="8" t="s">
        <v>221</v>
      </c>
      <c r="CB57" s="8" t="s">
        <v>221</v>
      </c>
      <c r="CE57" s="8" t="s">
        <v>221</v>
      </c>
      <c r="CI57" s="8" t="s">
        <v>221</v>
      </c>
      <c r="CK57" s="8" t="s">
        <v>221</v>
      </c>
      <c r="CM57" s="8" t="s">
        <v>223</v>
      </c>
      <c r="CN57" s="9"/>
      <c r="CO57" s="9">
        <v>45930</v>
      </c>
    </row>
    <row r="58" spans="1:93" s="8" customFormat="1">
      <c r="A58" s="8">
        <v>2025</v>
      </c>
      <c r="B58" s="9">
        <v>45839</v>
      </c>
      <c r="C58" s="9">
        <v>45930</v>
      </c>
      <c r="D58" s="8" t="s">
        <v>210</v>
      </c>
      <c r="E58" s="8">
        <v>0</v>
      </c>
      <c r="F58" s="5" t="s">
        <v>257</v>
      </c>
      <c r="G58" s="5" t="s">
        <v>257</v>
      </c>
      <c r="H58" s="5" t="s">
        <v>419</v>
      </c>
      <c r="I58" s="5" t="s">
        <v>354</v>
      </c>
      <c r="J58" s="10" t="s">
        <v>295</v>
      </c>
      <c r="K58" s="10" t="s">
        <v>355</v>
      </c>
      <c r="L58" s="8" t="s">
        <v>228</v>
      </c>
      <c r="M58" s="8">
        <f>4939*2</f>
        <v>9878</v>
      </c>
      <c r="N58" s="8">
        <v>9120</v>
      </c>
      <c r="O58" s="8" t="s">
        <v>220</v>
      </c>
      <c r="P58" s="8">
        <v>0</v>
      </c>
      <c r="Q58" s="8">
        <v>0</v>
      </c>
      <c r="R58" s="8" t="s">
        <v>221</v>
      </c>
      <c r="S58" s="8" t="s">
        <v>221</v>
      </c>
      <c r="T58" s="8" t="s">
        <v>221</v>
      </c>
      <c r="U58" s="8" t="s">
        <v>221</v>
      </c>
      <c r="X58" s="8" t="s">
        <v>221</v>
      </c>
      <c r="AB58" s="8" t="s">
        <v>221</v>
      </c>
      <c r="AC58" s="8" t="s">
        <v>221</v>
      </c>
      <c r="AF58" s="8" t="s">
        <v>221</v>
      </c>
      <c r="AG58" s="8" t="s">
        <v>220</v>
      </c>
      <c r="AJ58" s="8" t="s">
        <v>222</v>
      </c>
      <c r="AK58" s="8" t="s">
        <v>221</v>
      </c>
      <c r="AN58" s="8" t="s">
        <v>221</v>
      </c>
      <c r="AR58" s="8" t="s">
        <v>221</v>
      </c>
      <c r="AV58" s="8" t="s">
        <v>221</v>
      </c>
      <c r="AZ58" s="8" t="s">
        <v>221</v>
      </c>
      <c r="BD58" s="8" t="s">
        <v>221</v>
      </c>
      <c r="BG58" s="8" t="s">
        <v>221</v>
      </c>
      <c r="BH58" s="8">
        <f t="shared" si="0"/>
        <v>2469.5</v>
      </c>
      <c r="BI58" s="8">
        <f t="shared" si="0"/>
        <v>2280</v>
      </c>
      <c r="BJ58" s="8" t="s">
        <v>222</v>
      </c>
      <c r="BK58" s="8">
        <f t="shared" si="1"/>
        <v>4939</v>
      </c>
      <c r="BL58" s="8">
        <f t="shared" si="1"/>
        <v>4560</v>
      </c>
      <c r="BM58" s="8" t="s">
        <v>222</v>
      </c>
      <c r="BP58" s="8" t="s">
        <v>221</v>
      </c>
      <c r="BQ58" s="11">
        <f t="shared" si="2"/>
        <v>3899.2105263157891</v>
      </c>
      <c r="BR58" s="11">
        <f t="shared" si="2"/>
        <v>3600</v>
      </c>
      <c r="BS58" s="8" t="s">
        <v>222</v>
      </c>
      <c r="BV58" s="8" t="s">
        <v>221</v>
      </c>
      <c r="CB58" s="8" t="s">
        <v>221</v>
      </c>
      <c r="CE58" s="8" t="s">
        <v>221</v>
      </c>
      <c r="CI58" s="8" t="s">
        <v>221</v>
      </c>
      <c r="CK58" s="8" t="s">
        <v>221</v>
      </c>
      <c r="CM58" s="8" t="s">
        <v>223</v>
      </c>
      <c r="CN58" s="9"/>
      <c r="CO58" s="9">
        <v>45930</v>
      </c>
    </row>
    <row r="59" spans="1:93" s="8" customFormat="1">
      <c r="A59" s="8">
        <v>2025</v>
      </c>
      <c r="B59" s="9">
        <v>45839</v>
      </c>
      <c r="C59" s="9">
        <v>45930</v>
      </c>
      <c r="D59" s="8" t="s">
        <v>210</v>
      </c>
      <c r="E59" s="8">
        <v>0</v>
      </c>
      <c r="F59" s="5" t="s">
        <v>356</v>
      </c>
      <c r="G59" s="5" t="s">
        <v>356</v>
      </c>
      <c r="H59" s="5" t="s">
        <v>418</v>
      </c>
      <c r="I59" s="5" t="s">
        <v>357</v>
      </c>
      <c r="J59" s="6" t="s">
        <v>358</v>
      </c>
      <c r="K59" s="6" t="s">
        <v>359</v>
      </c>
      <c r="L59" s="8" t="s">
        <v>228</v>
      </c>
      <c r="M59" s="8">
        <f>7245*2</f>
        <v>14490</v>
      </c>
      <c r="N59" s="8">
        <f>6515*2</f>
        <v>13030</v>
      </c>
      <c r="O59" s="8" t="s">
        <v>220</v>
      </c>
      <c r="P59" s="8">
        <v>0</v>
      </c>
      <c r="Q59" s="8">
        <v>0</v>
      </c>
      <c r="R59" s="8" t="s">
        <v>221</v>
      </c>
      <c r="S59" s="8" t="s">
        <v>221</v>
      </c>
      <c r="T59" s="8" t="s">
        <v>221</v>
      </c>
      <c r="U59" s="8" t="s">
        <v>221</v>
      </c>
      <c r="X59" s="8" t="s">
        <v>221</v>
      </c>
      <c r="AB59" s="8" t="s">
        <v>221</v>
      </c>
      <c r="AC59" s="8" t="s">
        <v>221</v>
      </c>
      <c r="AF59" s="8" t="s">
        <v>221</v>
      </c>
      <c r="AG59" s="8" t="s">
        <v>220</v>
      </c>
      <c r="AJ59" s="8" t="s">
        <v>222</v>
      </c>
      <c r="AK59" s="8" t="s">
        <v>221</v>
      </c>
      <c r="AN59" s="8" t="s">
        <v>221</v>
      </c>
      <c r="AR59" s="8" t="s">
        <v>221</v>
      </c>
      <c r="AV59" s="8" t="s">
        <v>221</v>
      </c>
      <c r="AZ59" s="8" t="s">
        <v>221</v>
      </c>
      <c r="BD59" s="8" t="s">
        <v>221</v>
      </c>
      <c r="BG59" s="8" t="s">
        <v>221</v>
      </c>
      <c r="BH59" s="8">
        <f t="shared" si="0"/>
        <v>3622.5</v>
      </c>
      <c r="BI59" s="8">
        <f t="shared" si="0"/>
        <v>3257.5</v>
      </c>
      <c r="BJ59" s="8" t="s">
        <v>222</v>
      </c>
      <c r="BK59" s="8">
        <f t="shared" si="1"/>
        <v>7245</v>
      </c>
      <c r="BL59" s="8">
        <f t="shared" si="1"/>
        <v>6515</v>
      </c>
      <c r="BM59" s="8" t="s">
        <v>222</v>
      </c>
      <c r="BP59" s="8" t="s">
        <v>221</v>
      </c>
      <c r="BQ59" s="11">
        <f t="shared" si="2"/>
        <v>5719.7368421052633</v>
      </c>
      <c r="BR59" s="11">
        <f t="shared" si="2"/>
        <v>5143.4210526315792</v>
      </c>
      <c r="BS59" s="8" t="s">
        <v>222</v>
      </c>
      <c r="BV59" s="8" t="s">
        <v>221</v>
      </c>
      <c r="CB59" s="8" t="s">
        <v>221</v>
      </c>
      <c r="CE59" s="8" t="s">
        <v>221</v>
      </c>
      <c r="CI59" s="8" t="s">
        <v>221</v>
      </c>
      <c r="CK59" s="8" t="s">
        <v>221</v>
      </c>
      <c r="CM59" s="8" t="s">
        <v>223</v>
      </c>
      <c r="CN59" s="9"/>
      <c r="CO59" s="9">
        <v>45930</v>
      </c>
    </row>
    <row r="60" spans="1:93" s="8" customFormat="1">
      <c r="A60" s="8">
        <v>2025</v>
      </c>
      <c r="B60" s="9">
        <v>45839</v>
      </c>
      <c r="C60" s="9">
        <v>45930</v>
      </c>
      <c r="D60" s="8" t="s">
        <v>210</v>
      </c>
      <c r="E60" s="8">
        <v>0</v>
      </c>
      <c r="F60" s="5" t="s">
        <v>356</v>
      </c>
      <c r="G60" s="5" t="s">
        <v>356</v>
      </c>
      <c r="H60" s="5" t="s">
        <v>418</v>
      </c>
      <c r="I60" s="5" t="s">
        <v>360</v>
      </c>
      <c r="J60" s="6" t="s">
        <v>361</v>
      </c>
      <c r="K60" s="6" t="s">
        <v>362</v>
      </c>
      <c r="L60" s="8" t="s">
        <v>228</v>
      </c>
      <c r="M60" s="8">
        <f>7245*2</f>
        <v>14490</v>
      </c>
      <c r="N60" s="8">
        <f>6515*2</f>
        <v>13030</v>
      </c>
      <c r="O60" s="8" t="s">
        <v>220</v>
      </c>
      <c r="P60" s="8">
        <v>0</v>
      </c>
      <c r="Q60" s="8">
        <v>0</v>
      </c>
      <c r="R60" s="8" t="s">
        <v>221</v>
      </c>
      <c r="S60" s="8" t="s">
        <v>221</v>
      </c>
      <c r="T60" s="8" t="s">
        <v>221</v>
      </c>
      <c r="U60" s="8" t="s">
        <v>221</v>
      </c>
      <c r="X60" s="8" t="s">
        <v>221</v>
      </c>
      <c r="AB60" s="8" t="s">
        <v>221</v>
      </c>
      <c r="AC60" s="8" t="s">
        <v>221</v>
      </c>
      <c r="AF60" s="8" t="s">
        <v>221</v>
      </c>
      <c r="AG60" s="8" t="s">
        <v>220</v>
      </c>
      <c r="AJ60" s="8" t="s">
        <v>222</v>
      </c>
      <c r="AK60" s="8" t="s">
        <v>221</v>
      </c>
      <c r="AN60" s="8" t="s">
        <v>221</v>
      </c>
      <c r="AR60" s="8" t="s">
        <v>221</v>
      </c>
      <c r="AV60" s="8" t="s">
        <v>221</v>
      </c>
      <c r="AZ60" s="8" t="s">
        <v>221</v>
      </c>
      <c r="BD60" s="8" t="s">
        <v>221</v>
      </c>
      <c r="BG60" s="8" t="s">
        <v>221</v>
      </c>
      <c r="BH60" s="8">
        <f t="shared" si="0"/>
        <v>3622.5</v>
      </c>
      <c r="BI60" s="8">
        <f t="shared" si="0"/>
        <v>3257.5</v>
      </c>
      <c r="BJ60" s="8" t="s">
        <v>222</v>
      </c>
      <c r="BK60" s="8">
        <f t="shared" si="1"/>
        <v>7245</v>
      </c>
      <c r="BL60" s="8">
        <f t="shared" si="1"/>
        <v>6515</v>
      </c>
      <c r="BM60" s="8" t="s">
        <v>222</v>
      </c>
      <c r="BP60" s="8" t="s">
        <v>221</v>
      </c>
      <c r="BQ60" s="11">
        <f t="shared" si="2"/>
        <v>5719.7368421052633</v>
      </c>
      <c r="BR60" s="11">
        <f t="shared" si="2"/>
        <v>5143.4210526315792</v>
      </c>
      <c r="BS60" s="8" t="s">
        <v>222</v>
      </c>
      <c r="BV60" s="8" t="s">
        <v>221</v>
      </c>
      <c r="CB60" s="8" t="s">
        <v>221</v>
      </c>
      <c r="CE60" s="8" t="s">
        <v>221</v>
      </c>
      <c r="CI60" s="8" t="s">
        <v>221</v>
      </c>
      <c r="CK60" s="8" t="s">
        <v>221</v>
      </c>
      <c r="CM60" s="8" t="s">
        <v>223</v>
      </c>
      <c r="CN60" s="9"/>
      <c r="CO60" s="9">
        <v>45930</v>
      </c>
    </row>
    <row r="61" spans="1:93" s="8" customFormat="1">
      <c r="A61" s="8">
        <v>2025</v>
      </c>
      <c r="B61" s="9">
        <v>45839</v>
      </c>
      <c r="C61" s="9">
        <v>45930</v>
      </c>
      <c r="D61" s="8" t="s">
        <v>210</v>
      </c>
      <c r="E61" s="8">
        <v>0</v>
      </c>
      <c r="F61" s="5" t="s">
        <v>363</v>
      </c>
      <c r="G61" s="5" t="s">
        <v>363</v>
      </c>
      <c r="H61" s="5" t="s">
        <v>418</v>
      </c>
      <c r="I61" s="5" t="s">
        <v>364</v>
      </c>
      <c r="J61" s="6" t="s">
        <v>231</v>
      </c>
      <c r="K61" s="6" t="s">
        <v>295</v>
      </c>
      <c r="L61" s="8" t="s">
        <v>219</v>
      </c>
      <c r="M61" s="8">
        <f>17192*2</f>
        <v>34384</v>
      </c>
      <c r="N61" s="8">
        <f>14320*2</f>
        <v>28640</v>
      </c>
      <c r="O61" s="8" t="s">
        <v>220</v>
      </c>
      <c r="P61" s="8">
        <v>0</v>
      </c>
      <c r="Q61" s="8">
        <v>0</v>
      </c>
      <c r="R61" s="8" t="s">
        <v>221</v>
      </c>
      <c r="S61" s="8" t="s">
        <v>221</v>
      </c>
      <c r="T61" s="8" t="s">
        <v>221</v>
      </c>
      <c r="U61" s="8" t="s">
        <v>221</v>
      </c>
      <c r="X61" s="8" t="s">
        <v>221</v>
      </c>
      <c r="AB61" s="8" t="s">
        <v>221</v>
      </c>
      <c r="AC61" s="8" t="s">
        <v>221</v>
      </c>
      <c r="AF61" s="8" t="s">
        <v>221</v>
      </c>
      <c r="AG61" s="8" t="s">
        <v>220</v>
      </c>
      <c r="AJ61" s="8" t="s">
        <v>222</v>
      </c>
      <c r="AK61" s="8" t="s">
        <v>221</v>
      </c>
      <c r="AN61" s="8" t="s">
        <v>221</v>
      </c>
      <c r="AR61" s="8" t="s">
        <v>221</v>
      </c>
      <c r="AV61" s="8" t="s">
        <v>221</v>
      </c>
      <c r="AZ61" s="8" t="s">
        <v>221</v>
      </c>
      <c r="BD61" s="8" t="s">
        <v>221</v>
      </c>
      <c r="BG61" s="8" t="s">
        <v>221</v>
      </c>
      <c r="BH61" s="8">
        <f t="shared" si="0"/>
        <v>8596</v>
      </c>
      <c r="BI61" s="8">
        <f t="shared" si="0"/>
        <v>7160</v>
      </c>
      <c r="BJ61" s="8" t="s">
        <v>222</v>
      </c>
      <c r="BK61" s="8">
        <f t="shared" si="1"/>
        <v>17192</v>
      </c>
      <c r="BL61" s="8">
        <f t="shared" si="1"/>
        <v>14320</v>
      </c>
      <c r="BM61" s="8" t="s">
        <v>222</v>
      </c>
      <c r="BP61" s="8" t="s">
        <v>221</v>
      </c>
      <c r="BQ61" s="11">
        <f t="shared" si="2"/>
        <v>13572.63157894737</v>
      </c>
      <c r="BR61" s="11">
        <f t="shared" si="2"/>
        <v>11305.263157894737</v>
      </c>
      <c r="BS61" s="8" t="s">
        <v>222</v>
      </c>
      <c r="BV61" s="8" t="s">
        <v>221</v>
      </c>
      <c r="CB61" s="8" t="s">
        <v>221</v>
      </c>
      <c r="CE61" s="8" t="s">
        <v>221</v>
      </c>
      <c r="CI61" s="8" t="s">
        <v>221</v>
      </c>
      <c r="CK61" s="8" t="s">
        <v>221</v>
      </c>
      <c r="CM61" s="8" t="s">
        <v>223</v>
      </c>
      <c r="CN61" s="9"/>
      <c r="CO61" s="9">
        <v>45930</v>
      </c>
    </row>
    <row r="62" spans="1:93" s="8" customFormat="1">
      <c r="A62" s="8">
        <v>2025</v>
      </c>
      <c r="B62" s="9">
        <v>45839</v>
      </c>
      <c r="C62" s="9">
        <v>45930</v>
      </c>
      <c r="D62" s="8" t="s">
        <v>210</v>
      </c>
      <c r="E62" s="8">
        <v>0</v>
      </c>
      <c r="F62" s="7" t="s">
        <v>233</v>
      </c>
      <c r="G62" s="7" t="s">
        <v>233</v>
      </c>
      <c r="H62" s="7" t="s">
        <v>419</v>
      </c>
      <c r="I62" s="7" t="s">
        <v>365</v>
      </c>
      <c r="J62" s="7" t="s">
        <v>236</v>
      </c>
      <c r="K62" s="12" t="s">
        <v>231</v>
      </c>
      <c r="L62" s="8" t="s">
        <v>228</v>
      </c>
      <c r="M62" s="8">
        <f>4514*2</f>
        <v>9028</v>
      </c>
      <c r="N62" s="8">
        <f>4377*2</f>
        <v>8754</v>
      </c>
      <c r="O62" s="8" t="s">
        <v>220</v>
      </c>
      <c r="P62" s="8">
        <v>0</v>
      </c>
      <c r="Q62" s="8">
        <v>0</v>
      </c>
      <c r="R62" s="8" t="s">
        <v>221</v>
      </c>
      <c r="S62" s="8" t="s">
        <v>221</v>
      </c>
      <c r="T62" s="8" t="s">
        <v>221</v>
      </c>
      <c r="U62" s="8" t="s">
        <v>221</v>
      </c>
      <c r="X62" s="8" t="s">
        <v>221</v>
      </c>
      <c r="AB62" s="8" t="s">
        <v>221</v>
      </c>
      <c r="AC62" s="8" t="s">
        <v>221</v>
      </c>
      <c r="AF62" s="8" t="s">
        <v>221</v>
      </c>
      <c r="AG62" s="8" t="s">
        <v>220</v>
      </c>
      <c r="AJ62" s="8" t="s">
        <v>222</v>
      </c>
      <c r="AK62" s="8" t="s">
        <v>221</v>
      </c>
      <c r="AN62" s="8" t="s">
        <v>221</v>
      </c>
      <c r="AR62" s="8" t="s">
        <v>221</v>
      </c>
      <c r="AV62" s="8" t="s">
        <v>221</v>
      </c>
      <c r="AZ62" s="8" t="s">
        <v>221</v>
      </c>
      <c r="BD62" s="8" t="s">
        <v>221</v>
      </c>
      <c r="BG62" s="8" t="s">
        <v>221</v>
      </c>
      <c r="BH62" s="8">
        <f t="shared" si="0"/>
        <v>2257</v>
      </c>
      <c r="BI62" s="8">
        <f t="shared" si="0"/>
        <v>2188.5</v>
      </c>
      <c r="BJ62" s="8" t="s">
        <v>222</v>
      </c>
      <c r="BK62" s="8">
        <f t="shared" si="1"/>
        <v>4514</v>
      </c>
      <c r="BL62" s="8">
        <f t="shared" si="1"/>
        <v>4377</v>
      </c>
      <c r="BM62" s="8" t="s">
        <v>222</v>
      </c>
      <c r="BP62" s="8" t="s">
        <v>221</v>
      </c>
      <c r="BQ62" s="11">
        <f t="shared" si="2"/>
        <v>3563.6842105263163</v>
      </c>
      <c r="BR62" s="11">
        <f t="shared" si="2"/>
        <v>3455.5263157894738</v>
      </c>
      <c r="BS62" s="8" t="s">
        <v>222</v>
      </c>
      <c r="BV62" s="8" t="s">
        <v>221</v>
      </c>
      <c r="CB62" s="8" t="s">
        <v>221</v>
      </c>
      <c r="CE62" s="8" t="s">
        <v>221</v>
      </c>
      <c r="CI62" s="8" t="s">
        <v>221</v>
      </c>
      <c r="CK62" s="8" t="s">
        <v>221</v>
      </c>
      <c r="CM62" s="8" t="s">
        <v>223</v>
      </c>
      <c r="CN62" s="9"/>
      <c r="CO62" s="9">
        <v>45930</v>
      </c>
    </row>
    <row r="63" spans="1:93" s="8" customFormat="1">
      <c r="A63" s="8">
        <v>2025</v>
      </c>
      <c r="B63" s="9">
        <v>45839</v>
      </c>
      <c r="C63" s="9">
        <v>45930</v>
      </c>
      <c r="D63" s="8" t="s">
        <v>210</v>
      </c>
      <c r="E63" s="8">
        <v>0</v>
      </c>
      <c r="F63" s="7" t="s">
        <v>233</v>
      </c>
      <c r="G63" s="7" t="s">
        <v>233</v>
      </c>
      <c r="H63" s="7" t="s">
        <v>419</v>
      </c>
      <c r="I63" s="7" t="s">
        <v>366</v>
      </c>
      <c r="J63" s="7" t="s">
        <v>335</v>
      </c>
      <c r="K63" s="12" t="s">
        <v>367</v>
      </c>
      <c r="L63" s="8" t="s">
        <v>228</v>
      </c>
      <c r="M63" s="8">
        <f>5255*2</f>
        <v>10510</v>
      </c>
      <c r="N63" s="8">
        <f>4342*2</f>
        <v>8684</v>
      </c>
      <c r="O63" s="8" t="s">
        <v>220</v>
      </c>
      <c r="P63" s="8">
        <v>0</v>
      </c>
      <c r="Q63" s="8">
        <v>0</v>
      </c>
      <c r="R63" s="8" t="s">
        <v>221</v>
      </c>
      <c r="S63" s="8" t="s">
        <v>221</v>
      </c>
      <c r="T63" s="8" t="s">
        <v>221</v>
      </c>
      <c r="U63" s="8" t="s">
        <v>221</v>
      </c>
      <c r="X63" s="8" t="s">
        <v>221</v>
      </c>
      <c r="AB63" s="8" t="s">
        <v>221</v>
      </c>
      <c r="AC63" s="8" t="s">
        <v>221</v>
      </c>
      <c r="AF63" s="8" t="s">
        <v>221</v>
      </c>
      <c r="AG63" s="8" t="s">
        <v>220</v>
      </c>
      <c r="AJ63" s="8" t="s">
        <v>222</v>
      </c>
      <c r="AK63" s="8" t="s">
        <v>221</v>
      </c>
      <c r="AN63" s="8" t="s">
        <v>221</v>
      </c>
      <c r="AR63" s="8" t="s">
        <v>221</v>
      </c>
      <c r="AV63" s="8" t="s">
        <v>221</v>
      </c>
      <c r="AZ63" s="8" t="s">
        <v>221</v>
      </c>
      <c r="BD63" s="8" t="s">
        <v>221</v>
      </c>
      <c r="BG63" s="8" t="s">
        <v>221</v>
      </c>
      <c r="BH63" s="8">
        <f t="shared" si="0"/>
        <v>2627.5</v>
      </c>
      <c r="BI63" s="8">
        <f t="shared" si="0"/>
        <v>2171</v>
      </c>
      <c r="BJ63" s="8" t="s">
        <v>222</v>
      </c>
      <c r="BK63" s="8">
        <f t="shared" si="1"/>
        <v>5255</v>
      </c>
      <c r="BL63" s="8">
        <f t="shared" si="1"/>
        <v>4342</v>
      </c>
      <c r="BM63" s="8" t="s">
        <v>222</v>
      </c>
      <c r="BP63" s="8" t="s">
        <v>221</v>
      </c>
      <c r="BQ63" s="11">
        <f t="shared" si="2"/>
        <v>4148.6842105263167</v>
      </c>
      <c r="BR63" s="11">
        <f t="shared" si="2"/>
        <v>3427.8947368421059</v>
      </c>
      <c r="BS63" s="8" t="s">
        <v>222</v>
      </c>
      <c r="BV63" s="8" t="s">
        <v>221</v>
      </c>
      <c r="CB63" s="8" t="s">
        <v>221</v>
      </c>
      <c r="CE63" s="8" t="s">
        <v>221</v>
      </c>
      <c r="CI63" s="8" t="s">
        <v>221</v>
      </c>
      <c r="CK63" s="8" t="s">
        <v>221</v>
      </c>
      <c r="CM63" s="8" t="s">
        <v>223</v>
      </c>
      <c r="CN63" s="9"/>
      <c r="CO63" s="9">
        <v>45930</v>
      </c>
    </row>
    <row r="64" spans="1:93" s="8" customFormat="1">
      <c r="A64" s="8">
        <v>2025</v>
      </c>
      <c r="B64" s="9">
        <v>45839</v>
      </c>
      <c r="C64" s="9">
        <v>45930</v>
      </c>
      <c r="D64" s="8" t="s">
        <v>210</v>
      </c>
      <c r="E64" s="8">
        <v>0</v>
      </c>
      <c r="F64" s="7" t="s">
        <v>233</v>
      </c>
      <c r="G64" s="7" t="s">
        <v>233</v>
      </c>
      <c r="H64" s="7" t="s">
        <v>427</v>
      </c>
      <c r="I64" s="7" t="s">
        <v>368</v>
      </c>
      <c r="J64" s="7" t="s">
        <v>369</v>
      </c>
      <c r="K64" s="13" t="s">
        <v>370</v>
      </c>
      <c r="L64" s="8" t="s">
        <v>228</v>
      </c>
      <c r="M64" s="8">
        <f>6977*2</f>
        <v>13954</v>
      </c>
      <c r="N64" s="8">
        <f>6295*2</f>
        <v>12590</v>
      </c>
      <c r="O64" s="8" t="s">
        <v>220</v>
      </c>
      <c r="P64" s="8">
        <v>0</v>
      </c>
      <c r="Q64" s="8">
        <v>0</v>
      </c>
      <c r="R64" s="8" t="s">
        <v>221</v>
      </c>
      <c r="S64" s="8" t="s">
        <v>221</v>
      </c>
      <c r="T64" s="8" t="s">
        <v>221</v>
      </c>
      <c r="U64" s="8" t="s">
        <v>221</v>
      </c>
      <c r="X64" s="8" t="s">
        <v>221</v>
      </c>
      <c r="AB64" s="8" t="s">
        <v>221</v>
      </c>
      <c r="AC64" s="8" t="s">
        <v>221</v>
      </c>
      <c r="AF64" s="8" t="s">
        <v>221</v>
      </c>
      <c r="AG64" s="8" t="s">
        <v>220</v>
      </c>
      <c r="AJ64" s="8" t="s">
        <v>222</v>
      </c>
      <c r="AK64" s="8" t="s">
        <v>221</v>
      </c>
      <c r="AN64" s="8" t="s">
        <v>221</v>
      </c>
      <c r="AR64" s="8" t="s">
        <v>221</v>
      </c>
      <c r="AV64" s="8" t="s">
        <v>221</v>
      </c>
      <c r="AZ64" s="8" t="s">
        <v>221</v>
      </c>
      <c r="BD64" s="8" t="s">
        <v>221</v>
      </c>
      <c r="BG64" s="8" t="s">
        <v>221</v>
      </c>
      <c r="BH64" s="8">
        <f t="shared" si="0"/>
        <v>3488.5</v>
      </c>
      <c r="BI64" s="8">
        <f t="shared" si="0"/>
        <v>3147.5</v>
      </c>
      <c r="BJ64" s="8" t="s">
        <v>222</v>
      </c>
      <c r="BK64" s="8">
        <f t="shared" si="1"/>
        <v>6977</v>
      </c>
      <c r="BL64" s="8">
        <f t="shared" si="1"/>
        <v>6295</v>
      </c>
      <c r="BM64" s="8" t="s">
        <v>222</v>
      </c>
      <c r="BP64" s="8" t="s">
        <v>221</v>
      </c>
      <c r="BQ64" s="11">
        <f t="shared" si="2"/>
        <v>5508.1578947368425</v>
      </c>
      <c r="BR64" s="11">
        <f t="shared" si="2"/>
        <v>4969.7368421052633</v>
      </c>
      <c r="BS64" s="8" t="s">
        <v>222</v>
      </c>
      <c r="BV64" s="8" t="s">
        <v>221</v>
      </c>
      <c r="CB64" s="8" t="s">
        <v>221</v>
      </c>
      <c r="CE64" s="8" t="s">
        <v>221</v>
      </c>
      <c r="CI64" s="8" t="s">
        <v>221</v>
      </c>
      <c r="CK64" s="8" t="s">
        <v>221</v>
      </c>
      <c r="CM64" s="8" t="s">
        <v>223</v>
      </c>
      <c r="CN64" s="9"/>
      <c r="CO64" s="9">
        <v>45930</v>
      </c>
    </row>
    <row r="65" spans="1:93" s="8" customFormat="1">
      <c r="A65" s="8">
        <v>2025</v>
      </c>
      <c r="B65" s="9">
        <v>45839</v>
      </c>
      <c r="C65" s="9">
        <v>45930</v>
      </c>
      <c r="D65" s="8" t="s">
        <v>210</v>
      </c>
      <c r="E65" s="8">
        <v>0</v>
      </c>
      <c r="F65" s="7" t="s">
        <v>233</v>
      </c>
      <c r="G65" s="7" t="s">
        <v>233</v>
      </c>
      <c r="H65" s="7" t="s">
        <v>419</v>
      </c>
      <c r="I65" s="7" t="s">
        <v>371</v>
      </c>
      <c r="J65" s="7" t="s">
        <v>231</v>
      </c>
      <c r="K65" s="12" t="s">
        <v>231</v>
      </c>
      <c r="L65" s="8" t="s">
        <v>219</v>
      </c>
      <c r="M65" s="8">
        <f>4850*2</f>
        <v>9700</v>
      </c>
      <c r="N65" s="8">
        <f>4481*2</f>
        <v>8962</v>
      </c>
      <c r="O65" s="8" t="s">
        <v>220</v>
      </c>
      <c r="P65" s="8">
        <v>0</v>
      </c>
      <c r="Q65" s="8">
        <v>0</v>
      </c>
      <c r="R65" s="8" t="s">
        <v>221</v>
      </c>
      <c r="S65" s="8" t="s">
        <v>221</v>
      </c>
      <c r="T65" s="8" t="s">
        <v>221</v>
      </c>
      <c r="U65" s="8" t="s">
        <v>221</v>
      </c>
      <c r="X65" s="8" t="s">
        <v>221</v>
      </c>
      <c r="AB65" s="8" t="s">
        <v>221</v>
      </c>
      <c r="AC65" s="8" t="s">
        <v>221</v>
      </c>
      <c r="AF65" s="8" t="s">
        <v>221</v>
      </c>
      <c r="AG65" s="8" t="s">
        <v>220</v>
      </c>
      <c r="AJ65" s="8" t="s">
        <v>222</v>
      </c>
      <c r="AK65" s="8" t="s">
        <v>221</v>
      </c>
      <c r="AN65" s="8" t="s">
        <v>221</v>
      </c>
      <c r="AR65" s="8" t="s">
        <v>221</v>
      </c>
      <c r="AV65" s="8" t="s">
        <v>221</v>
      </c>
      <c r="AZ65" s="8" t="s">
        <v>221</v>
      </c>
      <c r="BD65" s="8" t="s">
        <v>221</v>
      </c>
      <c r="BG65" s="8" t="s">
        <v>221</v>
      </c>
      <c r="BH65" s="8">
        <f t="shared" si="0"/>
        <v>2425</v>
      </c>
      <c r="BI65" s="8">
        <f t="shared" si="0"/>
        <v>2240.5</v>
      </c>
      <c r="BJ65" s="8" t="s">
        <v>222</v>
      </c>
      <c r="BK65" s="8">
        <f t="shared" si="1"/>
        <v>4850</v>
      </c>
      <c r="BL65" s="8">
        <f t="shared" si="1"/>
        <v>4481</v>
      </c>
      <c r="BM65" s="8" t="s">
        <v>222</v>
      </c>
      <c r="BP65" s="8" t="s">
        <v>221</v>
      </c>
      <c r="BQ65" s="11">
        <f t="shared" si="2"/>
        <v>3828.9473684210525</v>
      </c>
      <c r="BR65" s="11">
        <f t="shared" si="2"/>
        <v>3537.6315789473688</v>
      </c>
      <c r="BS65" s="8" t="s">
        <v>222</v>
      </c>
      <c r="BV65" s="8" t="s">
        <v>221</v>
      </c>
      <c r="CB65" s="8" t="s">
        <v>221</v>
      </c>
      <c r="CE65" s="8" t="s">
        <v>221</v>
      </c>
      <c r="CI65" s="8" t="s">
        <v>221</v>
      </c>
      <c r="CK65" s="8" t="s">
        <v>221</v>
      </c>
      <c r="CM65" s="8" t="s">
        <v>223</v>
      </c>
      <c r="CN65" s="9"/>
      <c r="CO65" s="9">
        <v>45930</v>
      </c>
    </row>
    <row r="66" spans="1:93" s="8" customFormat="1">
      <c r="A66" s="8">
        <v>2025</v>
      </c>
      <c r="B66" s="9">
        <v>45839</v>
      </c>
      <c r="C66" s="9">
        <v>45930</v>
      </c>
      <c r="D66" s="8" t="s">
        <v>210</v>
      </c>
      <c r="E66" s="8">
        <v>0</v>
      </c>
      <c r="F66" s="7" t="s">
        <v>233</v>
      </c>
      <c r="G66" s="7" t="s">
        <v>233</v>
      </c>
      <c r="H66" s="7" t="s">
        <v>407</v>
      </c>
      <c r="I66" s="7" t="s">
        <v>372</v>
      </c>
      <c r="J66" s="7" t="s">
        <v>249</v>
      </c>
      <c r="K66" s="12" t="s">
        <v>304</v>
      </c>
      <c r="L66" s="8" t="s">
        <v>219</v>
      </c>
      <c r="M66" s="8">
        <f>4850*2</f>
        <v>9700</v>
      </c>
      <c r="N66" s="8">
        <v>8962</v>
      </c>
      <c r="O66" s="8" t="s">
        <v>220</v>
      </c>
      <c r="P66" s="8">
        <v>0</v>
      </c>
      <c r="Q66" s="8">
        <v>0</v>
      </c>
      <c r="R66" s="8" t="s">
        <v>221</v>
      </c>
      <c r="S66" s="8" t="s">
        <v>221</v>
      </c>
      <c r="T66" s="8" t="s">
        <v>221</v>
      </c>
      <c r="U66" s="8" t="s">
        <v>221</v>
      </c>
      <c r="X66" s="8" t="s">
        <v>221</v>
      </c>
      <c r="AB66" s="8" t="s">
        <v>221</v>
      </c>
      <c r="AC66" s="8" t="s">
        <v>221</v>
      </c>
      <c r="AF66" s="8" t="s">
        <v>221</v>
      </c>
      <c r="AG66" s="8" t="s">
        <v>220</v>
      </c>
      <c r="AJ66" s="8" t="s">
        <v>222</v>
      </c>
      <c r="AK66" s="8" t="s">
        <v>221</v>
      </c>
      <c r="AN66" s="8" t="s">
        <v>221</v>
      </c>
      <c r="AR66" s="8" t="s">
        <v>221</v>
      </c>
      <c r="AV66" s="8" t="s">
        <v>221</v>
      </c>
      <c r="AZ66" s="8" t="s">
        <v>221</v>
      </c>
      <c r="BD66" s="8" t="s">
        <v>221</v>
      </c>
      <c r="BG66" s="8" t="s">
        <v>221</v>
      </c>
      <c r="BH66" s="8">
        <f t="shared" si="0"/>
        <v>2425</v>
      </c>
      <c r="BI66" s="8">
        <f t="shared" si="0"/>
        <v>2240.5</v>
      </c>
      <c r="BJ66" s="8" t="s">
        <v>222</v>
      </c>
      <c r="BK66" s="8">
        <f t="shared" si="1"/>
        <v>4850</v>
      </c>
      <c r="BL66" s="8">
        <f t="shared" si="1"/>
        <v>4481</v>
      </c>
      <c r="BM66" s="8" t="s">
        <v>222</v>
      </c>
      <c r="BP66" s="8" t="s">
        <v>221</v>
      </c>
      <c r="BQ66" s="11">
        <f t="shared" si="2"/>
        <v>3828.9473684210525</v>
      </c>
      <c r="BR66" s="11">
        <f t="shared" si="2"/>
        <v>3537.6315789473688</v>
      </c>
      <c r="BS66" s="8" t="s">
        <v>222</v>
      </c>
      <c r="BV66" s="8" t="s">
        <v>221</v>
      </c>
      <c r="CB66" s="8" t="s">
        <v>221</v>
      </c>
      <c r="CE66" s="8" t="s">
        <v>221</v>
      </c>
      <c r="CI66" s="8" t="s">
        <v>221</v>
      </c>
      <c r="CK66" s="8" t="s">
        <v>221</v>
      </c>
      <c r="CM66" s="8" t="s">
        <v>223</v>
      </c>
      <c r="CN66" s="9"/>
      <c r="CO66" s="9">
        <v>45930</v>
      </c>
    </row>
    <row r="67" spans="1:93" s="8" customFormat="1">
      <c r="A67" s="8">
        <v>2025</v>
      </c>
      <c r="B67" s="9">
        <v>45839</v>
      </c>
      <c r="C67" s="9">
        <v>45930</v>
      </c>
      <c r="D67" s="8" t="s">
        <v>210</v>
      </c>
      <c r="E67" s="8">
        <v>0</v>
      </c>
      <c r="F67" s="7" t="s">
        <v>233</v>
      </c>
      <c r="G67" s="7" t="s">
        <v>233</v>
      </c>
      <c r="H67" s="7" t="s">
        <v>412</v>
      </c>
      <c r="I67" s="7" t="s">
        <v>373</v>
      </c>
      <c r="J67" s="7" t="s">
        <v>274</v>
      </c>
      <c r="K67" s="12" t="s">
        <v>374</v>
      </c>
      <c r="L67" s="8" t="s">
        <v>228</v>
      </c>
      <c r="M67" s="8">
        <f>4451*2</f>
        <v>8902</v>
      </c>
      <c r="N67" s="8">
        <v>8640</v>
      </c>
      <c r="O67" s="8" t="s">
        <v>220</v>
      </c>
      <c r="P67" s="8">
        <v>0</v>
      </c>
      <c r="Q67" s="8">
        <v>0</v>
      </c>
      <c r="R67" s="8" t="s">
        <v>221</v>
      </c>
      <c r="S67" s="8" t="s">
        <v>221</v>
      </c>
      <c r="T67" s="8" t="s">
        <v>221</v>
      </c>
      <c r="U67" s="8" t="s">
        <v>221</v>
      </c>
      <c r="X67" s="8" t="s">
        <v>221</v>
      </c>
      <c r="AB67" s="8" t="s">
        <v>221</v>
      </c>
      <c r="AC67" s="8" t="s">
        <v>221</v>
      </c>
      <c r="AF67" s="8" t="s">
        <v>221</v>
      </c>
      <c r="AG67" s="8" t="s">
        <v>220</v>
      </c>
      <c r="AJ67" s="8" t="s">
        <v>222</v>
      </c>
      <c r="AK67" s="8" t="s">
        <v>221</v>
      </c>
      <c r="AN67" s="8" t="s">
        <v>221</v>
      </c>
      <c r="AR67" s="8" t="s">
        <v>221</v>
      </c>
      <c r="AV67" s="8" t="s">
        <v>221</v>
      </c>
      <c r="AZ67" s="8" t="s">
        <v>221</v>
      </c>
      <c r="BD67" s="8" t="s">
        <v>221</v>
      </c>
      <c r="BG67" s="8" t="s">
        <v>221</v>
      </c>
      <c r="BH67" s="8">
        <f t="shared" si="0"/>
        <v>2225.5</v>
      </c>
      <c r="BI67" s="8">
        <f t="shared" si="0"/>
        <v>2160</v>
      </c>
      <c r="BJ67" s="8" t="s">
        <v>222</v>
      </c>
      <c r="BK67" s="8">
        <f t="shared" si="1"/>
        <v>4451</v>
      </c>
      <c r="BL67" s="8">
        <f t="shared" si="1"/>
        <v>4320</v>
      </c>
      <c r="BM67" s="8" t="s">
        <v>222</v>
      </c>
      <c r="BP67" s="8" t="s">
        <v>221</v>
      </c>
      <c r="BQ67" s="11">
        <f t="shared" si="2"/>
        <v>3513.9473684210525</v>
      </c>
      <c r="BR67" s="11">
        <f t="shared" si="2"/>
        <v>3410.5263157894738</v>
      </c>
      <c r="BS67" s="8" t="s">
        <v>222</v>
      </c>
      <c r="BV67" s="8" t="s">
        <v>221</v>
      </c>
      <c r="CB67" s="8" t="s">
        <v>221</v>
      </c>
      <c r="CE67" s="8" t="s">
        <v>221</v>
      </c>
      <c r="CI67" s="8" t="s">
        <v>221</v>
      </c>
      <c r="CK67" s="8" t="s">
        <v>221</v>
      </c>
      <c r="CM67" s="8" t="s">
        <v>223</v>
      </c>
      <c r="CN67" s="9"/>
      <c r="CO67" s="9">
        <v>45930</v>
      </c>
    </row>
    <row r="68" spans="1:93" s="8" customFormat="1">
      <c r="A68" s="8">
        <v>2025</v>
      </c>
      <c r="B68" s="9">
        <v>45839</v>
      </c>
      <c r="C68" s="9">
        <v>45930</v>
      </c>
      <c r="D68" s="8" t="s">
        <v>210</v>
      </c>
      <c r="E68" s="8">
        <v>0</v>
      </c>
      <c r="F68" s="7" t="s">
        <v>233</v>
      </c>
      <c r="G68" s="7" t="s">
        <v>233</v>
      </c>
      <c r="H68" s="7" t="s">
        <v>418</v>
      </c>
      <c r="I68" s="7" t="s">
        <v>375</v>
      </c>
      <c r="J68" s="7" t="s">
        <v>302</v>
      </c>
      <c r="K68" s="12" t="s">
        <v>317</v>
      </c>
      <c r="L68" s="8" t="s">
        <v>219</v>
      </c>
      <c r="M68" s="8">
        <f>5602*2</f>
        <v>11204</v>
      </c>
      <c r="N68" s="8">
        <v>11298</v>
      </c>
      <c r="O68" s="8" t="s">
        <v>220</v>
      </c>
      <c r="P68" s="8">
        <v>0</v>
      </c>
      <c r="Q68" s="8">
        <v>0</v>
      </c>
      <c r="R68" s="8" t="s">
        <v>221</v>
      </c>
      <c r="S68" s="8" t="s">
        <v>221</v>
      </c>
      <c r="T68" s="8" t="s">
        <v>221</v>
      </c>
      <c r="U68" s="8" t="s">
        <v>221</v>
      </c>
      <c r="X68" s="8" t="s">
        <v>221</v>
      </c>
      <c r="AB68" s="8" t="s">
        <v>221</v>
      </c>
      <c r="AC68" s="8" t="s">
        <v>221</v>
      </c>
      <c r="AF68" s="8" t="s">
        <v>221</v>
      </c>
      <c r="AG68" s="8" t="s">
        <v>220</v>
      </c>
      <c r="AJ68" s="8" t="s">
        <v>222</v>
      </c>
      <c r="AK68" s="8" t="s">
        <v>221</v>
      </c>
      <c r="AN68" s="8" t="s">
        <v>221</v>
      </c>
      <c r="AR68" s="8" t="s">
        <v>221</v>
      </c>
      <c r="AV68" s="8" t="s">
        <v>221</v>
      </c>
      <c r="AZ68" s="8" t="s">
        <v>221</v>
      </c>
      <c r="BD68" s="8" t="s">
        <v>221</v>
      </c>
      <c r="BG68" s="8" t="s">
        <v>221</v>
      </c>
      <c r="BH68" s="8">
        <f t="shared" si="0"/>
        <v>2801</v>
      </c>
      <c r="BI68" s="8">
        <f t="shared" si="0"/>
        <v>2824.5</v>
      </c>
      <c r="BJ68" s="8" t="s">
        <v>222</v>
      </c>
      <c r="BK68" s="8">
        <f t="shared" si="1"/>
        <v>5602</v>
      </c>
      <c r="BL68" s="8">
        <f t="shared" si="1"/>
        <v>5649</v>
      </c>
      <c r="BM68" s="8" t="s">
        <v>222</v>
      </c>
      <c r="BP68" s="8" t="s">
        <v>221</v>
      </c>
      <c r="BQ68" s="11">
        <f t="shared" si="2"/>
        <v>4422.6315789473683</v>
      </c>
      <c r="BR68" s="11">
        <f t="shared" si="2"/>
        <v>4459.7368421052633</v>
      </c>
      <c r="BS68" s="8" t="s">
        <v>222</v>
      </c>
      <c r="BV68" s="8" t="s">
        <v>221</v>
      </c>
      <c r="CB68" s="8" t="s">
        <v>221</v>
      </c>
      <c r="CE68" s="8" t="s">
        <v>221</v>
      </c>
      <c r="CI68" s="8" t="s">
        <v>221</v>
      </c>
      <c r="CK68" s="8" t="s">
        <v>221</v>
      </c>
      <c r="CM68" s="8" t="s">
        <v>223</v>
      </c>
      <c r="CN68" s="9"/>
      <c r="CO68" s="9">
        <v>45930</v>
      </c>
    </row>
    <row r="69" spans="1:93" s="8" customFormat="1">
      <c r="A69" s="8">
        <v>2025</v>
      </c>
      <c r="B69" s="9">
        <v>45839</v>
      </c>
      <c r="C69" s="9">
        <v>45930</v>
      </c>
      <c r="D69" s="8" t="s">
        <v>210</v>
      </c>
      <c r="E69" s="8">
        <v>0</v>
      </c>
      <c r="F69" s="7" t="s">
        <v>233</v>
      </c>
      <c r="G69" s="7" t="s">
        <v>233</v>
      </c>
      <c r="H69" s="7" t="s">
        <v>419</v>
      </c>
      <c r="I69" s="7" t="s">
        <v>376</v>
      </c>
      <c r="J69" s="7" t="s">
        <v>377</v>
      </c>
      <c r="K69" s="12" t="s">
        <v>265</v>
      </c>
      <c r="L69" s="8" t="s">
        <v>228</v>
      </c>
      <c r="M69" s="8">
        <f>4850*2</f>
        <v>9700</v>
      </c>
      <c r="N69" s="8">
        <f>8962</f>
        <v>8962</v>
      </c>
      <c r="O69" s="8" t="s">
        <v>220</v>
      </c>
      <c r="P69" s="8">
        <v>0</v>
      </c>
      <c r="Q69" s="8">
        <v>0</v>
      </c>
      <c r="R69" s="8" t="s">
        <v>221</v>
      </c>
      <c r="S69" s="8" t="s">
        <v>221</v>
      </c>
      <c r="T69" s="8" t="s">
        <v>221</v>
      </c>
      <c r="U69" s="8" t="s">
        <v>221</v>
      </c>
      <c r="X69" s="8" t="s">
        <v>221</v>
      </c>
      <c r="AB69" s="8" t="s">
        <v>221</v>
      </c>
      <c r="AC69" s="8" t="s">
        <v>221</v>
      </c>
      <c r="AF69" s="8" t="s">
        <v>221</v>
      </c>
      <c r="AG69" s="8" t="s">
        <v>220</v>
      </c>
      <c r="AJ69" s="8" t="s">
        <v>222</v>
      </c>
      <c r="AK69" s="8" t="s">
        <v>221</v>
      </c>
      <c r="AN69" s="8" t="s">
        <v>221</v>
      </c>
      <c r="AR69" s="8" t="s">
        <v>221</v>
      </c>
      <c r="AV69" s="8" t="s">
        <v>221</v>
      </c>
      <c r="AZ69" s="8" t="s">
        <v>221</v>
      </c>
      <c r="BD69" s="8" t="s">
        <v>221</v>
      </c>
      <c r="BG69" s="8" t="s">
        <v>221</v>
      </c>
      <c r="BH69" s="8">
        <f t="shared" si="0"/>
        <v>2425</v>
      </c>
      <c r="BI69" s="8">
        <f t="shared" si="0"/>
        <v>2240.5</v>
      </c>
      <c r="BJ69" s="8" t="s">
        <v>222</v>
      </c>
      <c r="BK69" s="8">
        <f t="shared" si="1"/>
        <v>4850</v>
      </c>
      <c r="BL69" s="8">
        <f t="shared" si="1"/>
        <v>4481</v>
      </c>
      <c r="BM69" s="8" t="s">
        <v>222</v>
      </c>
      <c r="BP69" s="8" t="s">
        <v>221</v>
      </c>
      <c r="BQ69" s="11">
        <f t="shared" si="2"/>
        <v>3828.9473684210525</v>
      </c>
      <c r="BR69" s="11">
        <f t="shared" si="2"/>
        <v>3537.6315789473688</v>
      </c>
      <c r="BS69" s="8" t="s">
        <v>222</v>
      </c>
      <c r="BV69" s="8" t="s">
        <v>221</v>
      </c>
      <c r="CB69" s="8" t="s">
        <v>221</v>
      </c>
      <c r="CE69" s="8" t="s">
        <v>221</v>
      </c>
      <c r="CI69" s="8" t="s">
        <v>221</v>
      </c>
      <c r="CK69" s="8" t="s">
        <v>221</v>
      </c>
      <c r="CM69" s="8" t="s">
        <v>223</v>
      </c>
      <c r="CN69" s="9"/>
      <c r="CO69" s="9">
        <v>45930</v>
      </c>
    </row>
    <row r="70" spans="1:93" s="8" customFormat="1">
      <c r="A70" s="8">
        <v>2025</v>
      </c>
      <c r="B70" s="9">
        <v>45839</v>
      </c>
      <c r="C70" s="9">
        <v>45930</v>
      </c>
      <c r="D70" s="8" t="s">
        <v>210</v>
      </c>
      <c r="E70" s="8">
        <v>0</v>
      </c>
      <c r="F70" s="7" t="s">
        <v>257</v>
      </c>
      <c r="G70" s="7" t="s">
        <v>257</v>
      </c>
      <c r="H70" s="7" t="s">
        <v>419</v>
      </c>
      <c r="I70" s="7" t="s">
        <v>378</v>
      </c>
      <c r="J70" s="12" t="s">
        <v>231</v>
      </c>
      <c r="K70" s="12" t="s">
        <v>276</v>
      </c>
      <c r="L70" s="8" t="s">
        <v>228</v>
      </c>
      <c r="M70" s="8">
        <f>4240*2</f>
        <v>8480</v>
      </c>
      <c r="N70" s="8">
        <f>4240*2</f>
        <v>8480</v>
      </c>
      <c r="O70" s="8" t="s">
        <v>220</v>
      </c>
      <c r="P70" s="8">
        <v>0</v>
      </c>
      <c r="Q70" s="8">
        <v>0</v>
      </c>
      <c r="R70" s="8" t="s">
        <v>221</v>
      </c>
      <c r="S70" s="8" t="s">
        <v>221</v>
      </c>
      <c r="T70" s="8" t="s">
        <v>221</v>
      </c>
      <c r="U70" s="8" t="s">
        <v>221</v>
      </c>
      <c r="X70" s="8" t="s">
        <v>221</v>
      </c>
      <c r="AB70" s="8" t="s">
        <v>221</v>
      </c>
      <c r="AC70" s="8" t="s">
        <v>221</v>
      </c>
      <c r="AF70" s="8" t="s">
        <v>221</v>
      </c>
      <c r="AG70" s="8" t="s">
        <v>220</v>
      </c>
      <c r="AJ70" s="8" t="s">
        <v>222</v>
      </c>
      <c r="AK70" s="8" t="s">
        <v>221</v>
      </c>
      <c r="AN70" s="8" t="s">
        <v>221</v>
      </c>
      <c r="AR70" s="8" t="s">
        <v>221</v>
      </c>
      <c r="AV70" s="8" t="s">
        <v>221</v>
      </c>
      <c r="AZ70" s="8" t="s">
        <v>221</v>
      </c>
      <c r="BD70" s="8" t="s">
        <v>221</v>
      </c>
      <c r="BG70" s="8" t="s">
        <v>221</v>
      </c>
      <c r="BH70" s="8">
        <f t="shared" si="0"/>
        <v>2120</v>
      </c>
      <c r="BI70" s="8">
        <f t="shared" si="0"/>
        <v>2120</v>
      </c>
      <c r="BJ70" s="8" t="s">
        <v>222</v>
      </c>
      <c r="BK70" s="8">
        <f t="shared" si="1"/>
        <v>4240</v>
      </c>
      <c r="BL70" s="8">
        <f t="shared" si="1"/>
        <v>4240</v>
      </c>
      <c r="BM70" s="8" t="s">
        <v>222</v>
      </c>
      <c r="BP70" s="8" t="s">
        <v>221</v>
      </c>
      <c r="BQ70" s="11">
        <f t="shared" si="2"/>
        <v>3347.3684210526317</v>
      </c>
      <c r="BR70" s="11">
        <f t="shared" si="2"/>
        <v>3347.3684210526317</v>
      </c>
      <c r="BS70" s="8" t="s">
        <v>222</v>
      </c>
      <c r="BV70" s="8" t="s">
        <v>221</v>
      </c>
      <c r="CB70" s="8" t="s">
        <v>221</v>
      </c>
      <c r="CE70" s="8" t="s">
        <v>221</v>
      </c>
      <c r="CI70" s="8" t="s">
        <v>221</v>
      </c>
      <c r="CK70" s="8" t="s">
        <v>221</v>
      </c>
      <c r="CM70" s="8" t="s">
        <v>223</v>
      </c>
      <c r="CN70" s="9"/>
      <c r="CO70" s="9">
        <v>45930</v>
      </c>
    </row>
    <row r="71" spans="1:93" s="8" customFormat="1">
      <c r="A71" s="8">
        <v>2025</v>
      </c>
      <c r="B71" s="9">
        <v>45839</v>
      </c>
      <c r="C71" s="9">
        <v>45930</v>
      </c>
      <c r="D71" s="8" t="s">
        <v>210</v>
      </c>
      <c r="E71" s="8">
        <v>0</v>
      </c>
      <c r="F71" s="7" t="s">
        <v>379</v>
      </c>
      <c r="G71" s="7" t="s">
        <v>379</v>
      </c>
      <c r="H71" s="7" t="s">
        <v>427</v>
      </c>
      <c r="I71" s="7" t="s">
        <v>380</v>
      </c>
      <c r="J71" s="7" t="s">
        <v>381</v>
      </c>
      <c r="K71" s="12" t="s">
        <v>325</v>
      </c>
      <c r="L71" s="8" t="s">
        <v>228</v>
      </c>
      <c r="M71" s="8">
        <f>8991*2</f>
        <v>17982</v>
      </c>
      <c r="N71" s="8">
        <f>7905*2</f>
        <v>15810</v>
      </c>
      <c r="O71" s="8" t="s">
        <v>220</v>
      </c>
      <c r="P71" s="8">
        <v>0</v>
      </c>
      <c r="Q71" s="8">
        <v>0</v>
      </c>
      <c r="R71" s="8" t="s">
        <v>221</v>
      </c>
      <c r="S71" s="8" t="s">
        <v>221</v>
      </c>
      <c r="T71" s="8" t="s">
        <v>221</v>
      </c>
      <c r="U71" s="8" t="s">
        <v>221</v>
      </c>
      <c r="X71" s="8" t="s">
        <v>221</v>
      </c>
      <c r="AB71" s="8" t="s">
        <v>221</v>
      </c>
      <c r="AC71" s="8" t="s">
        <v>221</v>
      </c>
      <c r="AF71" s="8" t="s">
        <v>221</v>
      </c>
      <c r="AG71" s="8" t="s">
        <v>220</v>
      </c>
      <c r="AJ71" s="8" t="s">
        <v>222</v>
      </c>
      <c r="AK71" s="8" t="s">
        <v>221</v>
      </c>
      <c r="AN71" s="8" t="s">
        <v>221</v>
      </c>
      <c r="AR71" s="8" t="s">
        <v>221</v>
      </c>
      <c r="AV71" s="8" t="s">
        <v>221</v>
      </c>
      <c r="AZ71" s="8" t="s">
        <v>221</v>
      </c>
      <c r="BD71" s="8" t="s">
        <v>221</v>
      </c>
      <c r="BG71" s="8" t="s">
        <v>221</v>
      </c>
      <c r="BH71" s="8">
        <f t="shared" si="0"/>
        <v>4495.5</v>
      </c>
      <c r="BI71" s="8">
        <f t="shared" si="0"/>
        <v>3952.5</v>
      </c>
      <c r="BJ71" s="8" t="s">
        <v>222</v>
      </c>
      <c r="BK71" s="8">
        <f t="shared" si="1"/>
        <v>8991</v>
      </c>
      <c r="BL71" s="8">
        <f t="shared" si="1"/>
        <v>7905.0000000000009</v>
      </c>
      <c r="BM71" s="8" t="s">
        <v>222</v>
      </c>
      <c r="BP71" s="8" t="s">
        <v>221</v>
      </c>
      <c r="BQ71" s="11">
        <f t="shared" si="2"/>
        <v>7098.1578947368425</v>
      </c>
      <c r="BR71" s="11">
        <f t="shared" si="2"/>
        <v>6240.7894736842118</v>
      </c>
      <c r="BS71" s="8" t="s">
        <v>222</v>
      </c>
      <c r="BV71" s="8" t="s">
        <v>221</v>
      </c>
      <c r="CB71" s="8" t="s">
        <v>221</v>
      </c>
      <c r="CE71" s="8" t="s">
        <v>221</v>
      </c>
      <c r="CI71" s="8" t="s">
        <v>221</v>
      </c>
      <c r="CK71" s="8" t="s">
        <v>221</v>
      </c>
      <c r="CM71" s="8" t="s">
        <v>223</v>
      </c>
      <c r="CN71" s="9"/>
      <c r="CO71" s="9">
        <v>45930</v>
      </c>
    </row>
    <row r="72" spans="1:93" s="8" customFormat="1">
      <c r="A72" s="8">
        <v>2025</v>
      </c>
      <c r="B72" s="9">
        <v>45839</v>
      </c>
      <c r="C72" s="9">
        <v>45930</v>
      </c>
      <c r="D72" s="8" t="s">
        <v>210</v>
      </c>
      <c r="E72" s="8">
        <v>0</v>
      </c>
      <c r="F72" s="5" t="s">
        <v>257</v>
      </c>
      <c r="G72" s="5" t="s">
        <v>257</v>
      </c>
      <c r="H72" s="5" t="s">
        <v>419</v>
      </c>
      <c r="I72" s="7" t="s">
        <v>382</v>
      </c>
      <c r="J72" s="12" t="s">
        <v>259</v>
      </c>
      <c r="K72" s="12" t="s">
        <v>260</v>
      </c>
      <c r="L72" s="8" t="s">
        <v>228</v>
      </c>
      <c r="M72" s="8">
        <f>4120*2</f>
        <v>8240</v>
      </c>
      <c r="N72" s="8">
        <f>4120*2</f>
        <v>8240</v>
      </c>
      <c r="O72" s="8" t="s">
        <v>220</v>
      </c>
      <c r="P72" s="8">
        <v>0</v>
      </c>
      <c r="Q72" s="8">
        <v>0</v>
      </c>
      <c r="R72" s="8" t="s">
        <v>221</v>
      </c>
      <c r="S72" s="8" t="s">
        <v>221</v>
      </c>
      <c r="T72" s="8" t="s">
        <v>221</v>
      </c>
      <c r="U72" s="8" t="s">
        <v>221</v>
      </c>
      <c r="X72" s="8" t="s">
        <v>221</v>
      </c>
      <c r="AB72" s="8" t="s">
        <v>221</v>
      </c>
      <c r="AC72" s="8" t="s">
        <v>221</v>
      </c>
      <c r="AF72" s="8" t="s">
        <v>221</v>
      </c>
      <c r="AG72" s="8" t="s">
        <v>220</v>
      </c>
      <c r="AJ72" s="8" t="s">
        <v>222</v>
      </c>
      <c r="AK72" s="8" t="s">
        <v>221</v>
      </c>
      <c r="AN72" s="8" t="s">
        <v>221</v>
      </c>
      <c r="AR72" s="8" t="s">
        <v>221</v>
      </c>
      <c r="AV72" s="8" t="s">
        <v>221</v>
      </c>
      <c r="AZ72" s="8" t="s">
        <v>221</v>
      </c>
      <c r="BD72" s="8" t="s">
        <v>221</v>
      </c>
      <c r="BG72" s="8" t="s">
        <v>221</v>
      </c>
      <c r="BH72" s="8">
        <f t="shared" ref="BH72:BI80" si="3">M72*25%</f>
        <v>2060</v>
      </c>
      <c r="BI72" s="8">
        <f t="shared" si="3"/>
        <v>2060</v>
      </c>
      <c r="BJ72" s="8" t="s">
        <v>222</v>
      </c>
      <c r="BK72" s="8">
        <f t="shared" ref="BK72:BL80" si="4">M72/30.4*15.2</f>
        <v>4120</v>
      </c>
      <c r="BL72" s="8">
        <f t="shared" si="4"/>
        <v>4120</v>
      </c>
      <c r="BM72" s="8" t="s">
        <v>222</v>
      </c>
      <c r="BP72" s="8" t="s">
        <v>221</v>
      </c>
      <c r="BQ72" s="11">
        <f t="shared" ref="BQ72:BR80" si="5">M72/30.4*12</f>
        <v>3252.6315789473688</v>
      </c>
      <c r="BR72" s="11">
        <f t="shared" si="5"/>
        <v>3252.6315789473688</v>
      </c>
      <c r="BS72" s="8" t="s">
        <v>222</v>
      </c>
      <c r="BV72" s="8" t="s">
        <v>221</v>
      </c>
      <c r="CB72" s="8" t="s">
        <v>221</v>
      </c>
      <c r="CE72" s="8" t="s">
        <v>221</v>
      </c>
      <c r="CI72" s="8" t="s">
        <v>221</v>
      </c>
      <c r="CK72" s="8" t="s">
        <v>221</v>
      </c>
      <c r="CM72" s="8" t="s">
        <v>223</v>
      </c>
      <c r="CN72" s="9"/>
      <c r="CO72" s="9">
        <v>45930</v>
      </c>
    </row>
    <row r="73" spans="1:93" s="8" customFormat="1">
      <c r="A73" s="8">
        <v>2025</v>
      </c>
      <c r="B73" s="9">
        <v>45839</v>
      </c>
      <c r="C73" s="9">
        <v>45930</v>
      </c>
      <c r="D73" s="8" t="s">
        <v>210</v>
      </c>
      <c r="E73" s="8">
        <v>0</v>
      </c>
      <c r="F73" s="5" t="s">
        <v>257</v>
      </c>
      <c r="G73" s="5" t="s">
        <v>257</v>
      </c>
      <c r="H73" s="5" t="s">
        <v>419</v>
      </c>
      <c r="I73" s="7" t="s">
        <v>383</v>
      </c>
      <c r="J73" s="12" t="s">
        <v>293</v>
      </c>
      <c r="K73" s="12" t="s">
        <v>314</v>
      </c>
      <c r="L73" s="8" t="s">
        <v>228</v>
      </c>
      <c r="M73" s="8">
        <f>4120*2</f>
        <v>8240</v>
      </c>
      <c r="N73" s="8">
        <v>8240</v>
      </c>
      <c r="O73" s="8" t="s">
        <v>220</v>
      </c>
      <c r="P73" s="8">
        <v>0</v>
      </c>
      <c r="Q73" s="8">
        <v>0</v>
      </c>
      <c r="R73" s="8" t="s">
        <v>221</v>
      </c>
      <c r="S73" s="8" t="s">
        <v>221</v>
      </c>
      <c r="T73" s="8" t="s">
        <v>221</v>
      </c>
      <c r="U73" s="8" t="s">
        <v>221</v>
      </c>
      <c r="X73" s="8" t="s">
        <v>221</v>
      </c>
      <c r="AB73" s="8" t="s">
        <v>221</v>
      </c>
      <c r="AC73" s="8" t="s">
        <v>221</v>
      </c>
      <c r="AF73" s="8" t="s">
        <v>221</v>
      </c>
      <c r="AG73" s="8" t="s">
        <v>220</v>
      </c>
      <c r="AJ73" s="8" t="s">
        <v>222</v>
      </c>
      <c r="AK73" s="8" t="s">
        <v>221</v>
      </c>
      <c r="AN73" s="8" t="s">
        <v>221</v>
      </c>
      <c r="AR73" s="8" t="s">
        <v>221</v>
      </c>
      <c r="AV73" s="8" t="s">
        <v>221</v>
      </c>
      <c r="AZ73" s="8" t="s">
        <v>221</v>
      </c>
      <c r="BD73" s="8" t="s">
        <v>221</v>
      </c>
      <c r="BG73" s="8" t="s">
        <v>221</v>
      </c>
      <c r="BH73" s="8">
        <f t="shared" si="3"/>
        <v>2060</v>
      </c>
      <c r="BI73" s="8">
        <f t="shared" si="3"/>
        <v>2060</v>
      </c>
      <c r="BJ73" s="8" t="s">
        <v>222</v>
      </c>
      <c r="BK73" s="8">
        <f t="shared" si="4"/>
        <v>4120</v>
      </c>
      <c r="BL73" s="8">
        <f t="shared" si="4"/>
        <v>4120</v>
      </c>
      <c r="BM73" s="8" t="s">
        <v>222</v>
      </c>
      <c r="BP73" s="8" t="s">
        <v>221</v>
      </c>
      <c r="BQ73" s="11">
        <f t="shared" si="5"/>
        <v>3252.6315789473688</v>
      </c>
      <c r="BR73" s="11">
        <f t="shared" si="5"/>
        <v>3252.6315789473688</v>
      </c>
      <c r="BS73" s="8" t="s">
        <v>222</v>
      </c>
      <c r="BV73" s="8" t="s">
        <v>221</v>
      </c>
      <c r="CB73" s="8" t="s">
        <v>221</v>
      </c>
      <c r="CE73" s="8" t="s">
        <v>221</v>
      </c>
      <c r="CI73" s="8" t="s">
        <v>221</v>
      </c>
      <c r="CK73" s="8" t="s">
        <v>221</v>
      </c>
      <c r="CM73" s="8" t="s">
        <v>223</v>
      </c>
      <c r="CN73" s="9"/>
      <c r="CO73" s="9">
        <v>45930</v>
      </c>
    </row>
    <row r="74" spans="1:93" s="8" customFormat="1">
      <c r="A74" s="8">
        <v>2025</v>
      </c>
      <c r="B74" s="9">
        <v>45839</v>
      </c>
      <c r="C74" s="9">
        <v>45930</v>
      </c>
      <c r="D74" s="8" t="s">
        <v>210</v>
      </c>
      <c r="E74" s="8">
        <v>0</v>
      </c>
      <c r="F74" s="5" t="s">
        <v>257</v>
      </c>
      <c r="G74" s="5" t="s">
        <v>257</v>
      </c>
      <c r="H74" s="5" t="s">
        <v>419</v>
      </c>
      <c r="I74" s="7" t="s">
        <v>384</v>
      </c>
      <c r="J74" s="12" t="s">
        <v>256</v>
      </c>
      <c r="K74" s="12" t="s">
        <v>385</v>
      </c>
      <c r="L74" s="8" t="s">
        <v>228</v>
      </c>
      <c r="M74" s="8">
        <f>4120*2</f>
        <v>8240</v>
      </c>
      <c r="N74" s="8">
        <v>8240</v>
      </c>
      <c r="O74" s="8" t="s">
        <v>220</v>
      </c>
      <c r="P74" s="8">
        <v>0</v>
      </c>
      <c r="Q74" s="8">
        <v>0</v>
      </c>
      <c r="R74" s="8" t="s">
        <v>221</v>
      </c>
      <c r="S74" s="8" t="s">
        <v>221</v>
      </c>
      <c r="T74" s="8" t="s">
        <v>221</v>
      </c>
      <c r="U74" s="8" t="s">
        <v>221</v>
      </c>
      <c r="X74" s="8" t="s">
        <v>221</v>
      </c>
      <c r="AB74" s="8" t="s">
        <v>221</v>
      </c>
      <c r="AC74" s="8" t="s">
        <v>221</v>
      </c>
      <c r="AF74" s="8" t="s">
        <v>221</v>
      </c>
      <c r="AG74" s="8" t="s">
        <v>220</v>
      </c>
      <c r="AJ74" s="8" t="s">
        <v>222</v>
      </c>
      <c r="AK74" s="8" t="s">
        <v>221</v>
      </c>
      <c r="AN74" s="8" t="s">
        <v>221</v>
      </c>
      <c r="AR74" s="8" t="s">
        <v>221</v>
      </c>
      <c r="AV74" s="8" t="s">
        <v>221</v>
      </c>
      <c r="AZ74" s="8" t="s">
        <v>221</v>
      </c>
      <c r="BD74" s="8" t="s">
        <v>221</v>
      </c>
      <c r="BG74" s="8" t="s">
        <v>221</v>
      </c>
      <c r="BH74" s="8">
        <f t="shared" si="3"/>
        <v>2060</v>
      </c>
      <c r="BI74" s="8">
        <f t="shared" si="3"/>
        <v>2060</v>
      </c>
      <c r="BJ74" s="8" t="s">
        <v>222</v>
      </c>
      <c r="BK74" s="8">
        <f t="shared" si="4"/>
        <v>4120</v>
      </c>
      <c r="BL74" s="8">
        <f t="shared" si="4"/>
        <v>4120</v>
      </c>
      <c r="BM74" s="8" t="s">
        <v>222</v>
      </c>
      <c r="BP74" s="8" t="s">
        <v>221</v>
      </c>
      <c r="BQ74" s="11">
        <f t="shared" si="5"/>
        <v>3252.6315789473688</v>
      </c>
      <c r="BR74" s="11">
        <f t="shared" si="5"/>
        <v>3252.6315789473688</v>
      </c>
      <c r="BS74" s="8" t="s">
        <v>222</v>
      </c>
      <c r="BV74" s="8" t="s">
        <v>221</v>
      </c>
      <c r="CB74" s="8" t="s">
        <v>221</v>
      </c>
      <c r="CE74" s="8" t="s">
        <v>221</v>
      </c>
      <c r="CI74" s="8" t="s">
        <v>221</v>
      </c>
      <c r="CK74" s="8" t="s">
        <v>221</v>
      </c>
      <c r="CM74" s="8" t="s">
        <v>223</v>
      </c>
      <c r="CN74" s="9"/>
      <c r="CO74" s="9">
        <v>45930</v>
      </c>
    </row>
    <row r="75" spans="1:93" s="8" customFormat="1">
      <c r="A75" s="8">
        <v>2025</v>
      </c>
      <c r="B75" s="9">
        <v>45839</v>
      </c>
      <c r="C75" s="9">
        <v>45930</v>
      </c>
      <c r="D75" s="8" t="s">
        <v>210</v>
      </c>
      <c r="E75" s="8">
        <v>0</v>
      </c>
      <c r="F75" s="5" t="s">
        <v>257</v>
      </c>
      <c r="G75" s="5" t="s">
        <v>257</v>
      </c>
      <c r="H75" s="5" t="s">
        <v>419</v>
      </c>
      <c r="I75" s="7" t="s">
        <v>386</v>
      </c>
      <c r="J75" s="12" t="s">
        <v>314</v>
      </c>
      <c r="K75" s="12" t="s">
        <v>236</v>
      </c>
      <c r="L75" s="8" t="s">
        <v>228</v>
      </c>
      <c r="M75" s="8">
        <f>6837*2</f>
        <v>13674</v>
      </c>
      <c r="N75" s="8">
        <f>6180*2</f>
        <v>12360</v>
      </c>
      <c r="O75" s="8" t="s">
        <v>220</v>
      </c>
      <c r="P75" s="8">
        <v>0</v>
      </c>
      <c r="Q75" s="8">
        <v>0</v>
      </c>
      <c r="R75" s="8" t="s">
        <v>221</v>
      </c>
      <c r="S75" s="8" t="s">
        <v>221</v>
      </c>
      <c r="T75" s="8" t="s">
        <v>221</v>
      </c>
      <c r="U75" s="8" t="s">
        <v>221</v>
      </c>
      <c r="X75" s="8" t="s">
        <v>221</v>
      </c>
      <c r="AB75" s="8" t="s">
        <v>221</v>
      </c>
      <c r="AC75" s="8" t="s">
        <v>221</v>
      </c>
      <c r="AF75" s="8" t="s">
        <v>221</v>
      </c>
      <c r="AG75" s="8" t="s">
        <v>220</v>
      </c>
      <c r="AJ75" s="8" t="s">
        <v>222</v>
      </c>
      <c r="AK75" s="8" t="s">
        <v>221</v>
      </c>
      <c r="AN75" s="8" t="s">
        <v>221</v>
      </c>
      <c r="AR75" s="8" t="s">
        <v>221</v>
      </c>
      <c r="AV75" s="8" t="s">
        <v>221</v>
      </c>
      <c r="AZ75" s="8" t="s">
        <v>221</v>
      </c>
      <c r="BD75" s="8" t="s">
        <v>221</v>
      </c>
      <c r="BG75" s="8" t="s">
        <v>221</v>
      </c>
      <c r="BH75" s="8">
        <f t="shared" si="3"/>
        <v>3418.5</v>
      </c>
      <c r="BI75" s="8">
        <f t="shared" si="3"/>
        <v>3090</v>
      </c>
      <c r="BJ75" s="8" t="s">
        <v>222</v>
      </c>
      <c r="BK75" s="8">
        <f t="shared" si="4"/>
        <v>6837</v>
      </c>
      <c r="BL75" s="8">
        <f t="shared" si="4"/>
        <v>6180</v>
      </c>
      <c r="BM75" s="8" t="s">
        <v>222</v>
      </c>
      <c r="BP75" s="8" t="s">
        <v>221</v>
      </c>
      <c r="BQ75" s="11">
        <f t="shared" si="5"/>
        <v>5397.6315789473683</v>
      </c>
      <c r="BR75" s="11">
        <f t="shared" si="5"/>
        <v>4878.9473684210534</v>
      </c>
      <c r="BS75" s="8" t="s">
        <v>222</v>
      </c>
      <c r="BV75" s="8" t="s">
        <v>221</v>
      </c>
      <c r="CB75" s="8" t="s">
        <v>221</v>
      </c>
      <c r="CE75" s="8" t="s">
        <v>221</v>
      </c>
      <c r="CI75" s="8" t="s">
        <v>221</v>
      </c>
      <c r="CK75" s="8" t="s">
        <v>221</v>
      </c>
      <c r="CM75" s="8" t="s">
        <v>223</v>
      </c>
      <c r="CN75" s="9"/>
      <c r="CO75" s="9">
        <v>45930</v>
      </c>
    </row>
    <row r="76" spans="1:93" s="8" customFormat="1">
      <c r="A76" s="8">
        <v>2025</v>
      </c>
      <c r="B76" s="9">
        <v>45839</v>
      </c>
      <c r="C76" s="9">
        <v>45930</v>
      </c>
      <c r="D76" s="8" t="s">
        <v>210</v>
      </c>
      <c r="E76" s="8">
        <v>0</v>
      </c>
      <c r="F76" s="7" t="s">
        <v>257</v>
      </c>
      <c r="G76" s="7" t="s">
        <v>257</v>
      </c>
      <c r="H76" s="7" t="s">
        <v>422</v>
      </c>
      <c r="I76" s="7" t="s">
        <v>387</v>
      </c>
      <c r="J76" s="12" t="s">
        <v>236</v>
      </c>
      <c r="K76" s="12" t="s">
        <v>388</v>
      </c>
      <c r="L76" s="8" t="s">
        <v>219</v>
      </c>
      <c r="M76" s="8">
        <f>5432*2</f>
        <v>10864</v>
      </c>
      <c r="N76" s="8">
        <v>10000</v>
      </c>
      <c r="O76" s="8" t="s">
        <v>220</v>
      </c>
      <c r="P76" s="8">
        <v>0</v>
      </c>
      <c r="Q76" s="8">
        <v>0</v>
      </c>
      <c r="R76" s="8" t="s">
        <v>221</v>
      </c>
      <c r="S76" s="8" t="s">
        <v>221</v>
      </c>
      <c r="T76" s="8" t="s">
        <v>221</v>
      </c>
      <c r="U76" s="8" t="s">
        <v>221</v>
      </c>
      <c r="X76" s="8" t="s">
        <v>221</v>
      </c>
      <c r="AB76" s="8" t="s">
        <v>221</v>
      </c>
      <c r="AC76" s="8" t="s">
        <v>221</v>
      </c>
      <c r="AF76" s="8" t="s">
        <v>221</v>
      </c>
      <c r="AG76" s="8" t="s">
        <v>220</v>
      </c>
      <c r="AJ76" s="8" t="s">
        <v>222</v>
      </c>
      <c r="AK76" s="8" t="s">
        <v>221</v>
      </c>
      <c r="AN76" s="8" t="s">
        <v>221</v>
      </c>
      <c r="AR76" s="8" t="s">
        <v>221</v>
      </c>
      <c r="AV76" s="8" t="s">
        <v>221</v>
      </c>
      <c r="AZ76" s="8" t="s">
        <v>221</v>
      </c>
      <c r="BD76" s="8" t="s">
        <v>221</v>
      </c>
      <c r="BG76" s="8" t="s">
        <v>221</v>
      </c>
      <c r="BH76" s="8">
        <f t="shared" si="3"/>
        <v>2716</v>
      </c>
      <c r="BI76" s="8">
        <f t="shared" si="3"/>
        <v>2500</v>
      </c>
      <c r="BJ76" s="8" t="s">
        <v>222</v>
      </c>
      <c r="BK76" s="8">
        <f t="shared" si="4"/>
        <v>5432</v>
      </c>
      <c r="BL76" s="8">
        <f t="shared" si="4"/>
        <v>5000</v>
      </c>
      <c r="BM76" s="8" t="s">
        <v>222</v>
      </c>
      <c r="BP76" s="8" t="s">
        <v>221</v>
      </c>
      <c r="BQ76" s="11">
        <f t="shared" si="5"/>
        <v>4288.4210526315792</v>
      </c>
      <c r="BR76" s="11">
        <f t="shared" si="5"/>
        <v>3947.3684210526317</v>
      </c>
      <c r="BS76" s="8" t="s">
        <v>222</v>
      </c>
      <c r="BV76" s="8" t="s">
        <v>221</v>
      </c>
      <c r="CB76" s="8" t="s">
        <v>221</v>
      </c>
      <c r="CE76" s="8" t="s">
        <v>221</v>
      </c>
      <c r="CI76" s="8" t="s">
        <v>221</v>
      </c>
      <c r="CK76" s="8" t="s">
        <v>221</v>
      </c>
      <c r="CM76" s="8" t="s">
        <v>223</v>
      </c>
      <c r="CN76" s="9"/>
      <c r="CO76" s="9">
        <v>45930</v>
      </c>
    </row>
    <row r="77" spans="1:93" s="8" customFormat="1">
      <c r="A77" s="8">
        <v>2025</v>
      </c>
      <c r="B77" s="9">
        <v>45839</v>
      </c>
      <c r="C77" s="9">
        <v>45930</v>
      </c>
      <c r="D77" s="8" t="s">
        <v>210</v>
      </c>
      <c r="E77" s="8">
        <v>0</v>
      </c>
      <c r="F77" s="7" t="s">
        <v>389</v>
      </c>
      <c r="G77" s="7" t="s">
        <v>389</v>
      </c>
      <c r="H77" s="7" t="s">
        <v>420</v>
      </c>
      <c r="I77" s="7" t="s">
        <v>390</v>
      </c>
      <c r="J77" s="12" t="s">
        <v>391</v>
      </c>
      <c r="K77" s="12" t="s">
        <v>392</v>
      </c>
      <c r="L77" s="8" t="s">
        <v>228</v>
      </c>
      <c r="M77" s="8">
        <f>7227*2</f>
        <v>14454</v>
      </c>
      <c r="N77" s="8">
        <f>6500*2</f>
        <v>13000</v>
      </c>
      <c r="O77" s="8" t="s">
        <v>220</v>
      </c>
      <c r="P77" s="8">
        <v>0</v>
      </c>
      <c r="Q77" s="8">
        <v>0</v>
      </c>
      <c r="R77" s="8" t="s">
        <v>221</v>
      </c>
      <c r="S77" s="8" t="s">
        <v>221</v>
      </c>
      <c r="T77" s="8" t="s">
        <v>221</v>
      </c>
      <c r="U77" s="8" t="s">
        <v>221</v>
      </c>
      <c r="X77" s="8" t="s">
        <v>221</v>
      </c>
      <c r="AB77" s="8" t="s">
        <v>221</v>
      </c>
      <c r="AC77" s="8" t="s">
        <v>221</v>
      </c>
      <c r="AF77" s="8" t="s">
        <v>221</v>
      </c>
      <c r="AG77" s="8" t="s">
        <v>220</v>
      </c>
      <c r="AJ77" s="8" t="s">
        <v>222</v>
      </c>
      <c r="AK77" s="8" t="s">
        <v>221</v>
      </c>
      <c r="AN77" s="8" t="s">
        <v>221</v>
      </c>
      <c r="AR77" s="8" t="s">
        <v>221</v>
      </c>
      <c r="AV77" s="8" t="s">
        <v>221</v>
      </c>
      <c r="AZ77" s="8" t="s">
        <v>221</v>
      </c>
      <c r="BD77" s="8" t="s">
        <v>221</v>
      </c>
      <c r="BG77" s="8" t="s">
        <v>221</v>
      </c>
      <c r="BH77" s="8">
        <f t="shared" si="3"/>
        <v>3613.5</v>
      </c>
      <c r="BI77" s="8">
        <f t="shared" si="3"/>
        <v>3250</v>
      </c>
      <c r="BJ77" s="8" t="s">
        <v>222</v>
      </c>
      <c r="BK77" s="8">
        <f t="shared" si="4"/>
        <v>7227</v>
      </c>
      <c r="BL77" s="8">
        <f t="shared" si="4"/>
        <v>6500</v>
      </c>
      <c r="BM77" s="8" t="s">
        <v>222</v>
      </c>
      <c r="BP77" s="8" t="s">
        <v>221</v>
      </c>
      <c r="BQ77" s="11">
        <f t="shared" si="5"/>
        <v>5705.5263157894733</v>
      </c>
      <c r="BR77" s="11">
        <f t="shared" si="5"/>
        <v>5131.5789473684217</v>
      </c>
      <c r="BS77" s="8" t="s">
        <v>222</v>
      </c>
      <c r="BV77" s="8" t="s">
        <v>221</v>
      </c>
      <c r="CB77" s="8" t="s">
        <v>221</v>
      </c>
      <c r="CE77" s="8" t="s">
        <v>221</v>
      </c>
      <c r="CI77" s="8" t="s">
        <v>221</v>
      </c>
      <c r="CK77" s="8" t="s">
        <v>221</v>
      </c>
      <c r="CM77" s="8" t="s">
        <v>223</v>
      </c>
      <c r="CN77" s="9"/>
      <c r="CO77" s="9">
        <v>45930</v>
      </c>
    </row>
    <row r="78" spans="1:93" s="8" customFormat="1">
      <c r="A78" s="8">
        <v>2025</v>
      </c>
      <c r="B78" s="9">
        <v>45839</v>
      </c>
      <c r="C78" s="9">
        <v>45930</v>
      </c>
      <c r="D78" s="8" t="s">
        <v>210</v>
      </c>
      <c r="E78" s="8">
        <v>0</v>
      </c>
      <c r="F78" s="7" t="s">
        <v>257</v>
      </c>
      <c r="G78" s="7" t="s">
        <v>257</v>
      </c>
      <c r="H78" s="7" t="s">
        <v>415</v>
      </c>
      <c r="I78" s="7" t="s">
        <v>393</v>
      </c>
      <c r="J78" s="12" t="s">
        <v>394</v>
      </c>
      <c r="K78" s="12" t="s">
        <v>243</v>
      </c>
      <c r="L78" s="8" t="s">
        <v>228</v>
      </c>
      <c r="M78" s="8">
        <f>4871*2</f>
        <v>9742</v>
      </c>
      <c r="N78" s="8">
        <v>9000</v>
      </c>
      <c r="O78" s="8" t="s">
        <v>220</v>
      </c>
      <c r="P78" s="8">
        <v>0</v>
      </c>
      <c r="Q78" s="8">
        <v>0</v>
      </c>
      <c r="R78" s="8" t="s">
        <v>221</v>
      </c>
      <c r="S78" s="8" t="s">
        <v>221</v>
      </c>
      <c r="T78" s="8" t="s">
        <v>221</v>
      </c>
      <c r="U78" s="8" t="s">
        <v>221</v>
      </c>
      <c r="X78" s="8" t="s">
        <v>221</v>
      </c>
      <c r="AB78" s="8" t="s">
        <v>221</v>
      </c>
      <c r="AC78" s="8" t="s">
        <v>221</v>
      </c>
      <c r="AF78" s="8" t="s">
        <v>221</v>
      </c>
      <c r="AG78" s="8" t="s">
        <v>220</v>
      </c>
      <c r="AJ78" s="8" t="s">
        <v>222</v>
      </c>
      <c r="AK78" s="8" t="s">
        <v>221</v>
      </c>
      <c r="AN78" s="8" t="s">
        <v>221</v>
      </c>
      <c r="AR78" s="8" t="s">
        <v>221</v>
      </c>
      <c r="AV78" s="8" t="s">
        <v>221</v>
      </c>
      <c r="AZ78" s="8" t="s">
        <v>221</v>
      </c>
      <c r="BD78" s="8" t="s">
        <v>221</v>
      </c>
      <c r="BG78" s="8" t="s">
        <v>221</v>
      </c>
      <c r="BH78" s="8">
        <f t="shared" si="3"/>
        <v>2435.5</v>
      </c>
      <c r="BI78" s="8">
        <f t="shared" si="3"/>
        <v>2250</v>
      </c>
      <c r="BJ78" s="8" t="s">
        <v>222</v>
      </c>
      <c r="BK78" s="8">
        <f t="shared" si="4"/>
        <v>4871</v>
      </c>
      <c r="BL78" s="8">
        <f t="shared" si="4"/>
        <v>4500</v>
      </c>
      <c r="BM78" s="8" t="s">
        <v>222</v>
      </c>
      <c r="BP78" s="8" t="s">
        <v>221</v>
      </c>
      <c r="BQ78" s="11">
        <f t="shared" si="5"/>
        <v>3845.5263157894738</v>
      </c>
      <c r="BR78" s="11">
        <f t="shared" si="5"/>
        <v>3552.6315789473688</v>
      </c>
      <c r="BS78" s="8" t="s">
        <v>222</v>
      </c>
      <c r="BV78" s="8" t="s">
        <v>221</v>
      </c>
      <c r="CB78" s="8" t="s">
        <v>221</v>
      </c>
      <c r="CE78" s="8" t="s">
        <v>221</v>
      </c>
      <c r="CI78" s="8" t="s">
        <v>221</v>
      </c>
      <c r="CK78" s="8" t="s">
        <v>221</v>
      </c>
      <c r="CM78" s="8" t="s">
        <v>223</v>
      </c>
      <c r="CN78" s="9"/>
      <c r="CO78" s="9">
        <v>45930</v>
      </c>
    </row>
    <row r="79" spans="1:93" s="8" customFormat="1">
      <c r="A79" s="8">
        <v>2025</v>
      </c>
      <c r="B79" s="9">
        <v>45839</v>
      </c>
      <c r="C79" s="9">
        <v>45930</v>
      </c>
      <c r="D79" s="8" t="s">
        <v>210</v>
      </c>
      <c r="E79" s="8">
        <v>0</v>
      </c>
      <c r="F79" s="7" t="s">
        <v>257</v>
      </c>
      <c r="G79" s="7" t="s">
        <v>257</v>
      </c>
      <c r="H79" s="7" t="s">
        <v>414</v>
      </c>
      <c r="I79" s="7" t="s">
        <v>395</v>
      </c>
      <c r="J79" s="12" t="s">
        <v>396</v>
      </c>
      <c r="K79" s="12" t="s">
        <v>235</v>
      </c>
      <c r="L79" s="8" t="s">
        <v>228</v>
      </c>
      <c r="M79" s="8">
        <f>4871*2</f>
        <v>9742</v>
      </c>
      <c r="N79" s="8">
        <v>9000</v>
      </c>
      <c r="O79" s="8" t="s">
        <v>220</v>
      </c>
      <c r="P79" s="8">
        <v>0</v>
      </c>
      <c r="Q79" s="8">
        <v>0</v>
      </c>
      <c r="R79" s="8" t="s">
        <v>221</v>
      </c>
      <c r="S79" s="8" t="s">
        <v>221</v>
      </c>
      <c r="T79" s="8" t="s">
        <v>221</v>
      </c>
      <c r="U79" s="8" t="s">
        <v>221</v>
      </c>
      <c r="X79" s="8" t="s">
        <v>221</v>
      </c>
      <c r="AB79" s="8" t="s">
        <v>221</v>
      </c>
      <c r="AC79" s="8" t="s">
        <v>221</v>
      </c>
      <c r="AF79" s="8" t="s">
        <v>221</v>
      </c>
      <c r="AG79" s="8" t="s">
        <v>220</v>
      </c>
      <c r="AJ79" s="8" t="s">
        <v>222</v>
      </c>
      <c r="AK79" s="8" t="s">
        <v>221</v>
      </c>
      <c r="AN79" s="8" t="s">
        <v>221</v>
      </c>
      <c r="AR79" s="8" t="s">
        <v>221</v>
      </c>
      <c r="AV79" s="8" t="s">
        <v>221</v>
      </c>
      <c r="AZ79" s="8" t="s">
        <v>221</v>
      </c>
      <c r="BD79" s="8" t="s">
        <v>221</v>
      </c>
      <c r="BG79" s="8" t="s">
        <v>221</v>
      </c>
      <c r="BH79" s="8">
        <f t="shared" si="3"/>
        <v>2435.5</v>
      </c>
      <c r="BI79" s="8">
        <f t="shared" si="3"/>
        <v>2250</v>
      </c>
      <c r="BJ79" s="8" t="s">
        <v>222</v>
      </c>
      <c r="BK79" s="8">
        <f t="shared" si="4"/>
        <v>4871</v>
      </c>
      <c r="BL79" s="8">
        <f t="shared" si="4"/>
        <v>4500</v>
      </c>
      <c r="BM79" s="8" t="s">
        <v>222</v>
      </c>
      <c r="BP79" s="8" t="s">
        <v>221</v>
      </c>
      <c r="BQ79" s="11">
        <f t="shared" si="5"/>
        <v>3845.5263157894738</v>
      </c>
      <c r="BR79" s="11">
        <f t="shared" si="5"/>
        <v>3552.6315789473688</v>
      </c>
      <c r="BS79" s="8" t="s">
        <v>222</v>
      </c>
      <c r="BV79" s="8" t="s">
        <v>221</v>
      </c>
      <c r="CB79" s="8" t="s">
        <v>221</v>
      </c>
      <c r="CE79" s="8" t="s">
        <v>221</v>
      </c>
      <c r="CI79" s="8" t="s">
        <v>221</v>
      </c>
      <c r="CK79" s="8" t="s">
        <v>221</v>
      </c>
      <c r="CM79" s="8" t="s">
        <v>223</v>
      </c>
      <c r="CN79" s="9"/>
      <c r="CO79" s="9">
        <v>45930</v>
      </c>
    </row>
    <row r="80" spans="1:93" s="8" customFormat="1">
      <c r="A80" s="8">
        <v>2025</v>
      </c>
      <c r="B80" s="9">
        <v>45839</v>
      </c>
      <c r="C80" s="9">
        <v>45930</v>
      </c>
      <c r="D80" s="8" t="s">
        <v>210</v>
      </c>
      <c r="E80" s="8">
        <v>0</v>
      </c>
      <c r="F80" s="7" t="s">
        <v>257</v>
      </c>
      <c r="G80" s="7" t="s">
        <v>257</v>
      </c>
      <c r="H80" s="7" t="s">
        <v>420</v>
      </c>
      <c r="I80" s="7" t="s">
        <v>397</v>
      </c>
      <c r="J80" s="12" t="s">
        <v>398</v>
      </c>
      <c r="K80" s="12" t="s">
        <v>399</v>
      </c>
      <c r="L80" s="8" t="s">
        <v>219</v>
      </c>
      <c r="M80" s="8">
        <f>4871*2</f>
        <v>9742</v>
      </c>
      <c r="N80" s="8">
        <v>9000</v>
      </c>
      <c r="O80" s="8" t="s">
        <v>220</v>
      </c>
      <c r="P80" s="8">
        <v>0</v>
      </c>
      <c r="Q80" s="8">
        <v>0</v>
      </c>
      <c r="R80" s="8" t="s">
        <v>221</v>
      </c>
      <c r="S80" s="8" t="s">
        <v>221</v>
      </c>
      <c r="T80" s="8" t="s">
        <v>221</v>
      </c>
      <c r="U80" s="8" t="s">
        <v>221</v>
      </c>
      <c r="X80" s="8" t="s">
        <v>221</v>
      </c>
      <c r="AB80" s="8" t="s">
        <v>221</v>
      </c>
      <c r="AC80" s="8" t="s">
        <v>221</v>
      </c>
      <c r="AF80" s="8" t="s">
        <v>221</v>
      </c>
      <c r="AG80" s="8" t="s">
        <v>220</v>
      </c>
      <c r="AJ80" s="8" t="s">
        <v>222</v>
      </c>
      <c r="AK80" s="8" t="s">
        <v>221</v>
      </c>
      <c r="AN80" s="8" t="s">
        <v>221</v>
      </c>
      <c r="AR80" s="8" t="s">
        <v>221</v>
      </c>
      <c r="AV80" s="8" t="s">
        <v>221</v>
      </c>
      <c r="AZ80" s="8" t="s">
        <v>221</v>
      </c>
      <c r="BD80" s="8" t="s">
        <v>221</v>
      </c>
      <c r="BG80" s="8" t="s">
        <v>221</v>
      </c>
      <c r="BH80" s="8">
        <f t="shared" si="3"/>
        <v>2435.5</v>
      </c>
      <c r="BI80" s="8">
        <f t="shared" si="3"/>
        <v>2250</v>
      </c>
      <c r="BJ80" s="8" t="s">
        <v>222</v>
      </c>
      <c r="BK80" s="8">
        <f t="shared" si="4"/>
        <v>4871</v>
      </c>
      <c r="BL80" s="8">
        <f t="shared" si="4"/>
        <v>4500</v>
      </c>
      <c r="BM80" s="8" t="s">
        <v>222</v>
      </c>
      <c r="BP80" s="8" t="s">
        <v>221</v>
      </c>
      <c r="BQ80" s="11">
        <f t="shared" si="5"/>
        <v>3845.5263157894738</v>
      </c>
      <c r="BR80" s="11">
        <f t="shared" si="5"/>
        <v>3552.6315789473688</v>
      </c>
      <c r="BS80" s="8" t="s">
        <v>222</v>
      </c>
      <c r="BV80" s="8" t="s">
        <v>221</v>
      </c>
      <c r="CB80" s="8" t="s">
        <v>221</v>
      </c>
      <c r="CE80" s="8" t="s">
        <v>221</v>
      </c>
      <c r="CI80" s="8" t="s">
        <v>221</v>
      </c>
      <c r="CK80" s="8" t="s">
        <v>221</v>
      </c>
      <c r="CM80" s="8" t="s">
        <v>223</v>
      </c>
      <c r="CN80" s="9"/>
      <c r="CO80" s="9">
        <v>45930</v>
      </c>
    </row>
    <row r="81" spans="1:74" s="8" customFormat="1">
      <c r="A81" s="8">
        <v>2025</v>
      </c>
      <c r="B81" s="9">
        <v>45839</v>
      </c>
      <c r="C81" s="9">
        <v>45930</v>
      </c>
      <c r="D81" s="8" t="s">
        <v>210</v>
      </c>
      <c r="E81" s="8">
        <v>0</v>
      </c>
      <c r="F81" s="7" t="s">
        <v>257</v>
      </c>
      <c r="G81" s="7" t="s">
        <v>257</v>
      </c>
      <c r="H81" s="7" t="s">
        <v>419</v>
      </c>
      <c r="I81" s="14" t="s">
        <v>400</v>
      </c>
      <c r="J81" s="12" t="s">
        <v>307</v>
      </c>
      <c r="K81" s="12" t="s">
        <v>243</v>
      </c>
      <c r="L81" s="8" t="s">
        <v>214</v>
      </c>
      <c r="M81" s="8">
        <v>9742</v>
      </c>
      <c r="N81" s="8">
        <v>9000</v>
      </c>
      <c r="O81" s="8" t="s">
        <v>220</v>
      </c>
      <c r="P81" s="8">
        <v>0</v>
      </c>
      <c r="Q81" s="8">
        <v>0</v>
      </c>
      <c r="R81" s="8" t="s">
        <v>221</v>
      </c>
      <c r="S81" s="8" t="s">
        <v>221</v>
      </c>
      <c r="T81" s="8" t="s">
        <v>221</v>
      </c>
      <c r="U81" s="8" t="s">
        <v>221</v>
      </c>
      <c r="X81" s="8" t="s">
        <v>221</v>
      </c>
      <c r="AB81" s="8" t="s">
        <v>221</v>
      </c>
      <c r="AC81" s="8" t="s">
        <v>221</v>
      </c>
      <c r="AF81" s="8" t="s">
        <v>221</v>
      </c>
      <c r="AG81" s="8" t="s">
        <v>220</v>
      </c>
      <c r="AJ81" s="8" t="s">
        <v>222</v>
      </c>
      <c r="AK81" s="8" t="s">
        <v>221</v>
      </c>
      <c r="AN81" s="8" t="s">
        <v>221</v>
      </c>
      <c r="AR81" s="8" t="s">
        <v>221</v>
      </c>
      <c r="AV81" s="8" t="s">
        <v>221</v>
      </c>
      <c r="AZ81" s="8" t="s">
        <v>221</v>
      </c>
      <c r="BD81" s="8" t="s">
        <v>221</v>
      </c>
      <c r="BG81" s="8" t="s">
        <v>221</v>
      </c>
      <c r="BH81" s="8">
        <f t="shared" ref="BH81" si="6">M81*25%</f>
        <v>2435.5</v>
      </c>
      <c r="BI81" s="8">
        <f t="shared" ref="BI81" si="7">N81*25%</f>
        <v>2250</v>
      </c>
      <c r="BJ81" s="8" t="s">
        <v>222</v>
      </c>
      <c r="BK81" s="8">
        <f t="shared" ref="BK81" si="8">M81/30.4*15.2</f>
        <v>4871</v>
      </c>
      <c r="BL81" s="8">
        <f t="shared" ref="BL81" si="9">N81/30.4*15.2</f>
        <v>4500</v>
      </c>
      <c r="BM81" s="8" t="s">
        <v>222</v>
      </c>
      <c r="BP81" s="8" t="s">
        <v>221</v>
      </c>
      <c r="BQ81" s="11">
        <f t="shared" ref="BQ81" si="10">M81/30.4*12</f>
        <v>3845.5263157894738</v>
      </c>
      <c r="BR81" s="11">
        <f t="shared" ref="BR81" si="11">N81/30.4*12</f>
        <v>3552.6315789473688</v>
      </c>
      <c r="BS81" s="8" t="s">
        <v>222</v>
      </c>
      <c r="BV81" s="8" t="s">
        <v>221</v>
      </c>
    </row>
    <row r="82" spans="1:74" s="8" customFormat="1"/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0" xr:uid="{AFB1E615-CD67-4506-87C3-29D8E13717DB}">
      <formula1>Hidden_18</formula1>
    </dataValidation>
    <dataValidation type="list" allowBlank="1" showErrorMessage="1" sqref="L81:L199" xr:uid="{00000000-0002-0000-0000-000001000000}">
      <formula1>Hidden_211</formula1>
    </dataValidation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25" defaultRowHeight="14.2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213</v>
      </c>
    </row>
    <row r="2" spans="1:1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2025-09-22T17:42:26Z</dcterms:created>
  <dcterms:modified xsi:type="dcterms:W3CDTF">2025-10-07T18:42:54Z</dcterms:modified>
</cp:coreProperties>
</file>